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3. ЦПБ\United Nations Development Programme №4\Тендер №1\Новая папка\"/>
    </mc:Choice>
  </mc:AlternateContent>
  <xr:revisionPtr revIDLastSave="0" documentId="13_ncr:1_{DEEFF818-2EA3-486F-9ACA-719E117139F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MA _Constanca, Romania" sheetId="3" r:id="rId1"/>
    <sheet name="Budget Detailed 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mniEM4vI0nE+ESoEaFOP4+7cB6FM+uObypYDCP7Lsw8="/>
    </ext>
  </extLst>
</workbook>
</file>

<file path=xl/calcChain.xml><?xml version="1.0" encoding="utf-8"?>
<calcChain xmlns="http://schemas.openxmlformats.org/spreadsheetml/2006/main">
  <c r="H22" i="3" l="1"/>
  <c r="P131" i="4"/>
  <c r="O131" i="4"/>
  <c r="N131" i="4"/>
  <c r="M131" i="4"/>
  <c r="L131" i="4"/>
  <c r="O130" i="4"/>
  <c r="N130" i="4"/>
  <c r="M129" i="4"/>
  <c r="L129" i="4"/>
  <c r="N128" i="4"/>
  <c r="M128" i="4"/>
  <c r="L128" i="4"/>
  <c r="P127" i="4"/>
  <c r="M126" i="4"/>
  <c r="L126" i="4"/>
  <c r="K126" i="4"/>
  <c r="N125" i="4"/>
  <c r="M125" i="4"/>
  <c r="L124" i="4"/>
  <c r="K124" i="4"/>
  <c r="P123" i="4"/>
  <c r="O123" i="4"/>
  <c r="N123" i="4"/>
  <c r="M123" i="4"/>
  <c r="L123" i="4"/>
  <c r="K123" i="4"/>
  <c r="P122" i="4"/>
  <c r="O122" i="4"/>
  <c r="N122" i="4"/>
  <c r="M122" i="4"/>
  <c r="L122" i="4"/>
  <c r="K122" i="4"/>
  <c r="H85" i="4"/>
  <c r="H80" i="4"/>
  <c r="E80" i="4"/>
  <c r="D79" i="4"/>
  <c r="D78" i="4"/>
  <c r="F78" i="4" s="1"/>
  <c r="H76" i="4"/>
  <c r="E76" i="4"/>
  <c r="D75" i="4"/>
  <c r="F75" i="4" s="1"/>
  <c r="F74" i="4"/>
  <c r="G74" i="4" s="1"/>
  <c r="D74" i="4"/>
  <c r="F73" i="4"/>
  <c r="D73" i="4"/>
  <c r="D72" i="4"/>
  <c r="F72" i="4" s="1"/>
  <c r="H70" i="4"/>
  <c r="E70" i="4"/>
  <c r="D69" i="4"/>
  <c r="F69" i="4" s="1"/>
  <c r="G69" i="4" s="1"/>
  <c r="D68" i="4"/>
  <c r="F68" i="4" s="1"/>
  <c r="G68" i="4" s="1"/>
  <c r="D67" i="4"/>
  <c r="F67" i="4" s="1"/>
  <c r="G67" i="4" s="1"/>
  <c r="D66" i="4"/>
  <c r="F66" i="4" s="1"/>
  <c r="G66" i="4" s="1"/>
  <c r="D65" i="4"/>
  <c r="F65" i="4" s="1"/>
  <c r="G65" i="4" s="1"/>
  <c r="D64" i="4"/>
  <c r="F64" i="4" s="1"/>
  <c r="G64" i="4" s="1"/>
  <c r="D63" i="4"/>
  <c r="F63" i="4" s="1"/>
  <c r="G63" i="4" s="1"/>
  <c r="D62" i="4"/>
  <c r="F62" i="4" s="1"/>
  <c r="G62" i="4" s="1"/>
  <c r="D61" i="4"/>
  <c r="F61" i="4" s="1"/>
  <c r="G61" i="4" s="1"/>
  <c r="D60" i="4"/>
  <c r="F60" i="4" s="1"/>
  <c r="H58" i="4"/>
  <c r="E58" i="4"/>
  <c r="D57" i="4"/>
  <c r="F57" i="4" s="1"/>
  <c r="G57" i="4" s="1"/>
  <c r="D56" i="4"/>
  <c r="F56" i="4" s="1"/>
  <c r="G56" i="4" s="1"/>
  <c r="D55" i="4"/>
  <c r="F55" i="4" s="1"/>
  <c r="G55" i="4" s="1"/>
  <c r="D54" i="4"/>
  <c r="F54" i="4" s="1"/>
  <c r="G54" i="4" s="1"/>
  <c r="D53" i="4"/>
  <c r="F53" i="4" s="1"/>
  <c r="G53" i="4" s="1"/>
  <c r="D52" i="4"/>
  <c r="F52" i="4" s="1"/>
  <c r="G52" i="4" s="1"/>
  <c r="D51" i="4"/>
  <c r="F51" i="4" s="1"/>
  <c r="G51" i="4" s="1"/>
  <c r="D50" i="4"/>
  <c r="F50" i="4" s="1"/>
  <c r="G50" i="4" s="1"/>
  <c r="D49" i="4"/>
  <c r="F49" i="4" s="1"/>
  <c r="G49" i="4" s="1"/>
  <c r="D48" i="4"/>
  <c r="F48" i="4" s="1"/>
  <c r="G48" i="4" s="1"/>
  <c r="D47" i="4"/>
  <c r="F47" i="4" s="1"/>
  <c r="G47" i="4" s="1"/>
  <c r="D46" i="4"/>
  <c r="F46" i="4" s="1"/>
  <c r="G46" i="4" s="1"/>
  <c r="D45" i="4"/>
  <c r="F45" i="4" s="1"/>
  <c r="G45" i="4" s="1"/>
  <c r="D44" i="4"/>
  <c r="F44" i="4" s="1"/>
  <c r="G44" i="4" s="1"/>
  <c r="D43" i="4"/>
  <c r="F43" i="4" s="1"/>
  <c r="G43" i="4" s="1"/>
  <c r="D42" i="4"/>
  <c r="F42" i="4" s="1"/>
  <c r="D41" i="4"/>
  <c r="F41" i="4" s="1"/>
  <c r="H40" i="4"/>
  <c r="E40" i="4"/>
  <c r="D39" i="4"/>
  <c r="F39" i="4" s="1"/>
  <c r="G39" i="4" s="1"/>
  <c r="D38" i="4"/>
  <c r="F38" i="4" s="1"/>
  <c r="G38" i="4" s="1"/>
  <c r="D37" i="4"/>
  <c r="F37" i="4" s="1"/>
  <c r="G37" i="4" s="1"/>
  <c r="D36" i="4"/>
  <c r="F36" i="4" s="1"/>
  <c r="G36" i="4" s="1"/>
  <c r="D35" i="4"/>
  <c r="F35" i="4" s="1"/>
  <c r="G35" i="4" s="1"/>
  <c r="D34" i="4"/>
  <c r="F34" i="4" s="1"/>
  <c r="G34" i="4" s="1"/>
  <c r="D33" i="4"/>
  <c r="F33" i="4" s="1"/>
  <c r="G33" i="4" s="1"/>
  <c r="D32" i="4"/>
  <c r="F32" i="4" s="1"/>
  <c r="G32" i="4" s="1"/>
  <c r="D31" i="4"/>
  <c r="F31" i="4" s="1"/>
  <c r="G31" i="4" s="1"/>
  <c r="D30" i="4"/>
  <c r="F30" i="4" s="1"/>
  <c r="G30" i="4" s="1"/>
  <c r="D29" i="4"/>
  <c r="F29" i="4" s="1"/>
  <c r="G29" i="4" s="1"/>
  <c r="D28" i="4"/>
  <c r="F28" i="4" s="1"/>
  <c r="G28" i="4" s="1"/>
  <c r="D27" i="4"/>
  <c r="F27" i="4" s="1"/>
  <c r="G27" i="4" s="1"/>
  <c r="D26" i="4"/>
  <c r="F26" i="4" s="1"/>
  <c r="G26" i="4" s="1"/>
  <c r="D25" i="4"/>
  <c r="F25" i="4" s="1"/>
  <c r="G25" i="4" s="1"/>
  <c r="D24" i="4"/>
  <c r="F24" i="4" s="1"/>
  <c r="G24" i="4" s="1"/>
  <c r="D23" i="4"/>
  <c r="F23" i="4" s="1"/>
  <c r="G23" i="4" s="1"/>
  <c r="D22" i="4"/>
  <c r="F22" i="4" s="1"/>
  <c r="G22" i="4" s="1"/>
  <c r="D21" i="4"/>
  <c r="F21" i="4" s="1"/>
  <c r="G21" i="4" s="1"/>
  <c r="D20" i="4"/>
  <c r="F20" i="4" s="1"/>
  <c r="G20" i="4" s="1"/>
  <c r="D19" i="4"/>
  <c r="H16" i="4"/>
  <c r="E16" i="4"/>
  <c r="D15" i="4"/>
  <c r="F15" i="4" s="1"/>
  <c r="D14" i="4"/>
  <c r="F14" i="4" s="1"/>
  <c r="D13" i="4"/>
  <c r="F13" i="4" s="1"/>
  <c r="D12" i="4"/>
  <c r="D16" i="4" s="1"/>
  <c r="D11" i="4"/>
  <c r="F11" i="4" s="1"/>
  <c r="H9" i="4"/>
  <c r="E9" i="4"/>
  <c r="D8" i="4"/>
  <c r="F8" i="4" s="1"/>
  <c r="G8" i="4" s="1"/>
  <c r="D7" i="4"/>
  <c r="F7" i="4" s="1"/>
  <c r="D6" i="4"/>
  <c r="F6" i="4" s="1"/>
  <c r="D5" i="4"/>
  <c r="F5" i="4" s="1"/>
  <c r="D4" i="4"/>
  <c r="H21" i="3"/>
  <c r="H20" i="3"/>
  <c r="H19" i="3"/>
  <c r="H18" i="3" s="1"/>
  <c r="H17" i="3"/>
  <c r="H16" i="3"/>
  <c r="H15" i="3"/>
  <c r="H14" i="3"/>
  <c r="H13" i="3"/>
  <c r="H12" i="3"/>
  <c r="H11" i="3"/>
  <c r="E81" i="4" l="1"/>
  <c r="H81" i="4"/>
  <c r="H86" i="4" s="1"/>
  <c r="H23" i="3"/>
  <c r="G5" i="4"/>
  <c r="I5" i="4" s="1"/>
  <c r="Q123" i="4"/>
  <c r="G73" i="4"/>
  <c r="F79" i="4"/>
  <c r="G79" i="4" s="1"/>
  <c r="D80" i="4"/>
  <c r="G6" i="4"/>
  <c r="I6" i="4" s="1"/>
  <c r="Q128" i="4"/>
  <c r="G15" i="4"/>
  <c r="I15" i="4" s="1"/>
  <c r="G7" i="4"/>
  <c r="I7" i="4" s="1"/>
  <c r="G13" i="4"/>
  <c r="I13" i="4" s="1"/>
  <c r="F70" i="4"/>
  <c r="Q129" i="4" s="1"/>
  <c r="G60" i="4"/>
  <c r="G70" i="4" s="1"/>
  <c r="F19" i="4"/>
  <c r="D40" i="4"/>
  <c r="F16" i="4"/>
  <c r="G11" i="4"/>
  <c r="I11" i="4" s="1"/>
  <c r="Q127" i="4"/>
  <c r="G14" i="4"/>
  <c r="I14" i="4" s="1"/>
  <c r="G42" i="4"/>
  <c r="Q124" i="4"/>
  <c r="D58" i="4"/>
  <c r="Q131" i="4"/>
  <c r="G75" i="4"/>
  <c r="D9" i="4"/>
  <c r="F12" i="4"/>
  <c r="Q125" i="4" s="1"/>
  <c r="F58" i="4"/>
  <c r="F76" i="4"/>
  <c r="G72" i="4"/>
  <c r="G76" i="4" s="1"/>
  <c r="D76" i="4"/>
  <c r="Q130" i="4"/>
  <c r="F4" i="4"/>
  <c r="G41" i="4"/>
  <c r="D70" i="4"/>
  <c r="G78" i="4"/>
  <c r="H24" i="3" l="1"/>
  <c r="H25" i="3" s="1"/>
  <c r="F40" i="4"/>
  <c r="G19" i="4"/>
  <c r="G40" i="4" s="1"/>
  <c r="Q126" i="4"/>
  <c r="G4" i="4"/>
  <c r="G9" i="4" s="1"/>
  <c r="F9" i="4"/>
  <c r="F80" i="4"/>
  <c r="D81" i="4"/>
  <c r="G58" i="4"/>
  <c r="G80" i="4"/>
  <c r="G12" i="4"/>
  <c r="G16" i="4" s="1"/>
  <c r="I12" i="4" l="1"/>
  <c r="I19" i="4"/>
  <c r="G81" i="4"/>
  <c r="G86" i="4" s="1"/>
  <c r="G85" i="4"/>
  <c r="I4" i="4"/>
  <c r="Q122" i="4"/>
  <c r="Q132" i="4" s="1"/>
  <c r="F81" i="4"/>
  <c r="F82" i="4" s="1"/>
  <c r="E83" i="4" s="1"/>
  <c r="D83" i="4" l="1"/>
</calcChain>
</file>

<file path=xl/sharedStrings.xml><?xml version="1.0" encoding="utf-8"?>
<sst xmlns="http://schemas.openxmlformats.org/spreadsheetml/2006/main" count="165" uniqueCount="164">
  <si>
    <t>1.1 Project Manager (1 specialist/6 months/0.3 employment/10 hours per week), per month / Проєктний менеджер (1 спеціаліст/6 місяців/ 0,3 зайнятості/10 годин на тиждень), міс</t>
  </si>
  <si>
    <t>1.3 Project Accountant (1 specialist/6 months/0.3 employment/10 hours per week), per month / Бухгалтер проєкту (1 спеціаліст/6 місяців/0,3 зайнятості /10 год на тиждень), міс</t>
  </si>
  <si>
    <t>1.4 Procurement Specialist (1 specialist/6 months/0.3 employment/10 hours per week), per month / Фахівець з закупівель (1 спеціаліст/6 місяців/0,3 зайнятості /10 год на тиждень), міс</t>
  </si>
  <si>
    <t>Subtotal / Загалом по ст 1.</t>
  </si>
  <si>
    <t>Subtotal / Загалом по ст 2.</t>
  </si>
  <si>
    <t xml:space="preserve"> Subtotal / Загалом по ст 4.</t>
  </si>
  <si>
    <t xml:space="preserve"> Subtotal / Загалом по ст 5.</t>
  </si>
  <si>
    <t xml:space="preserve"> Subtotal / Загалом по ст 6.</t>
  </si>
  <si>
    <t>TOTAL / ВНЕСКИ РАЗОМ</t>
  </si>
  <si>
    <t xml:space="preserve">Total project budget / Загальний бюджет проєкту     </t>
  </si>
  <si>
    <t xml:space="preserve">транші не більше </t>
  </si>
  <si>
    <t xml:space="preserve">перевірка </t>
  </si>
  <si>
    <t>M. 1</t>
  </si>
  <si>
    <t>М. 2</t>
  </si>
  <si>
    <t>М. 3</t>
  </si>
  <si>
    <t>М. 4</t>
  </si>
  <si>
    <t>М. 5</t>
  </si>
  <si>
    <t>М. 6</t>
  </si>
  <si>
    <t>Total/Разом</t>
  </si>
  <si>
    <t>Загальна категорія витрат</t>
  </si>
  <si>
    <t>Назва компанії з організації заходу:</t>
  </si>
  <si>
    <t xml:space="preserve">Захід </t>
  </si>
  <si>
    <t>Послуги з організації міжнародної поїздки "Black Sea Common Maritime Agenda Annual Stakeholder Conference 2025"</t>
  </si>
  <si>
    <t xml:space="preserve">Місце проведення </t>
  </si>
  <si>
    <t xml:space="preserve">Дата: </t>
  </si>
  <si>
    <t xml:space="preserve">Дедлайн подачі цінової пропозиції </t>
  </si>
  <si>
    <t xml:space="preserve">Кількість учасників </t>
  </si>
  <si>
    <t>Назва ГО</t>
  </si>
  <si>
    <t>ВГО "Українська Асоціація Центрів Підтримки Бізнесу"</t>
  </si>
  <si>
    <t>Контактні дані ГО</t>
  </si>
  <si>
    <t>№</t>
  </si>
  <si>
    <t xml:space="preserve">Перелік послуг </t>
  </si>
  <si>
    <t xml:space="preserve">Коментарі та доповнення </t>
  </si>
  <si>
    <t>Ціна за одиниця в грн</t>
  </si>
  <si>
    <t>Кількість годин/днів</t>
  </si>
  <si>
    <t xml:space="preserve">Кількість </t>
  </si>
  <si>
    <t xml:space="preserve">Загальна вартість в грн </t>
  </si>
  <si>
    <t>Трансфер:</t>
  </si>
  <si>
    <t>1.1.</t>
  </si>
  <si>
    <t xml:space="preserve">Транспортування делегатів з м. Миколаєва до готелю у м. Констанца, 1 проїзд, послуга </t>
  </si>
  <si>
    <r>
      <rPr>
        <sz val="11"/>
        <color theme="1"/>
        <rFont val="Open Sans"/>
      </rPr>
      <t xml:space="preserve">1. Орієнтовний час виїзду 12:00, орієнтовна дата виїзду 27.10.2025. (Розрахувати, враховуючи, що 27.10.2025 делегати мають бути у м. Констанца (бажано до 22:00). </t>
    </r>
    <r>
      <rPr>
        <sz val="11"/>
        <color theme="1"/>
        <rFont val="Open Sans"/>
      </rPr>
      <t xml:space="preserve">
2. Кількість делегатів, яких потрібно перевезти: 4
3. Потрібен комфортний транспорт виключно для делегатів (мінівен).</t>
    </r>
  </si>
  <si>
    <t xml:space="preserve"> 1.2.</t>
  </si>
  <si>
    <t xml:space="preserve">Транспортування делегатів з готелю у м. Констанца до місця проведення заходу, оренда транспорту для перевезень по маршруту, послуга </t>
  </si>
  <si>
    <t xml:space="preserve"> 1.3.</t>
  </si>
  <si>
    <t xml:space="preserve">Транспортування делегатів з місця проведення заходу до готелю, оренда транспорту для перевезень по маршруту, послуга </t>
  </si>
  <si>
    <t xml:space="preserve">1.4. </t>
  </si>
  <si>
    <t xml:space="preserve">Транспортування делегатів з готелю у м. Констанца до Миколаєва, 1 проїзд, послуга </t>
  </si>
  <si>
    <t>Проживання:</t>
  </si>
  <si>
    <t>2.1.</t>
  </si>
  <si>
    <t xml:space="preserve">Проживання делегатів  (4 осіб) в готелі, м. Констанца, 1 ніч. </t>
  </si>
  <si>
    <r>
      <rPr>
        <sz val="11"/>
        <color theme="1"/>
        <rFont val="Open Sans"/>
      </rPr>
      <t>Не далі, ніж 2 км від центра Констанци.</t>
    </r>
    <r>
      <rPr>
        <sz val="11"/>
        <color theme="1"/>
        <rFont val="Open Sans"/>
      </rPr>
      <t xml:space="preserve"> Категорія готелю - 4*; категорія номеру не нижче стандарт. Проживання в одномісних номерах. Сніданки включено до вартості. </t>
    </r>
  </si>
  <si>
    <t>Харчування:</t>
  </si>
  <si>
    <t>3.1.</t>
  </si>
  <si>
    <t>Інші послуги:</t>
  </si>
  <si>
    <t xml:space="preserve">4.1. </t>
  </si>
  <si>
    <t>Страхування учасників делегації</t>
  </si>
  <si>
    <t>Кількість делегатів, які потрібно застрахувати: 4 
Напрямок: Європа (Шенген)
Період: 4 днів
Обов'язкові опції: медична допомога, втрата багажу</t>
  </si>
  <si>
    <t xml:space="preserve">4.2. </t>
  </si>
  <si>
    <t xml:space="preserve">Послуги з організації </t>
  </si>
  <si>
    <t xml:space="preserve">Організація поїздки, включно з організацією трансфертів (організація трансферу, замовлення послуг з перевезення), проживання (бронювання номерів), харчування, страхування, ін. </t>
  </si>
  <si>
    <t>Загальна вартість, без ПДВ :</t>
  </si>
  <si>
    <t xml:space="preserve">ПДВ ( у разі, якщо  застосовується) : </t>
  </si>
  <si>
    <t>Загальна вартість, включно з ПДВ:</t>
  </si>
  <si>
    <t>DETAILED BUDGET OF THE PROJECT PROPOSAL "Support to the Deep Blue Transition for Mykolaiv"/ ДЕТАЛЬНИЙ БЮДЖЕТ ПРОЕКТУ "Підтримка сталої трансформації міста Миколаєва для переходу до блакитної економіки"</t>
  </si>
  <si>
    <t xml:space="preserve">Кількість одиниць </t>
  </si>
  <si>
    <t>Вартість одиниці , долар США</t>
  </si>
  <si>
    <t xml:space="preserve">Обсяг співфінансуван-ня від  ПРООН, долар США </t>
  </si>
  <si>
    <t>Обсяг співфінансуван-ня від заявника та партнерів, долар США</t>
  </si>
  <si>
    <t>Загальна вартість, долар США</t>
  </si>
  <si>
    <t xml:space="preserve">  в тому числі:           І транш ПРООН, долар США</t>
  </si>
  <si>
    <t xml:space="preserve"> в тому числі:            ІІ транш ПРООН , долар США </t>
  </si>
  <si>
    <t>1. Personnel / Персонал</t>
  </si>
  <si>
    <t>1.2 Event Coordinator, Portfolio activities monitor (1 specialist/6 months/0.3 employment/16 hours per week), per month / Івент-координатор, монітор заходів портфоліо (1 спеціаліст/6 місяців/ 0,3 зайнятості/16 годин на тиждень), міс</t>
  </si>
  <si>
    <t>1.5 Communications Manager (1 specialist/6 months/0.25 employment/8 hours per week), per month / Комунікаційний менеджер (1 спеціаліст/6 місяців/0,25 зайнятості /8 год на тиждень), міс</t>
  </si>
  <si>
    <t>2. Trainings/Seminar/Worksops, etc. /Тренінги/ семінари/ тощо</t>
  </si>
  <si>
    <t xml:space="preserve">2.1 Organization and conducting of Demo Days (format: interactive workshop of total duration 3 hours) for youth, entrepreneurs-innovators to present the Blue Economy Lab, technologies, and opportunities (10 events/15 participants per event, including: expert fees, event poster design, coffee break, water, organizational and technical support for the event), service / Організація та проведення Demo Days (формат: інтерактивний воркшоп тривалістю 3 години) для молоді, підприємців-інноваторів для презентації Blue Economy Lab, технологій та можливостей (10 заходів/15 учасників на заході. Витрати включають гонорар експерта, дизайн афіші заходу, кава-брейк, вода, оганізаційно-технічний супровід заходу), послуга </t>
  </si>
  <si>
    <t>2.2 Organization and conducting of Info Days (format: presentation-discussion of total duration 2 hours) for community representatives and stakeholders (3 events/15 participants per event, including: coffee break, water), service / Організація та проведення Info Days (формат: презентація-обговорення загальною тривалістю 2 години) для представників громади та стейкхолдерів (3 заходи/15 учасників на заході, в тому числі: кава-брейк, вода), послуга</t>
  </si>
  <si>
    <t xml:space="preserve">2.3 Organization and conducting of Open Discussions (format: presentation-discussion of total duration 2 hours) for expert community representatives and stakeholders (2 events/15 participants per event), including: coffee break, water), service / Організація та проведення Open Discussions (формат: презентація-обговорення  тривалістю 2 години) для представників експертної громади та стейкхолдерів (2 заходи/15 учасників на заході, в тому числі: кава-брейк, вода), послуга </t>
  </si>
  <si>
    <t>2.4 Organization and conducting the summit as part of the launch of the Blue Economy Lab and presentation of the project results in terms of the development of pre-project documentation for the Waterpalace public space (1 event/25 participants at the event, offline format, including costs for hall and equipment rental, catering, water), service / Організація та проведення саміту в рамках запуску Blue Economy Lab та представлення результатів проєкту в частині розробки передпроєктної документації гомадського простору Waterpalace  (1 захід/25 учасників на заході, формат офлайн, в т.ч. витрати на оренду залу та обладнання, кейтеринг, вода), послуга</t>
  </si>
  <si>
    <t>2.5 Organization and holding exhibition of works of the Mykolaiv Blue Economy photo competition participants (format: exhibition, including expenses for renting the hall for a period of 1 week, coffee break, water, prizes for the winners), service / Організація та проведення виставки робіт учасників конкурсу фоторобіт Mykolaiv Blue Economy (формати: виставка, включно з витратами на оренду залу на термін 1 тиждень, кава-брейк, вода, призи переможцям), послуга</t>
  </si>
  <si>
    <t>3. Equipment/Furniture (specify) / Обладнання/ меблі (вкажіть)</t>
  </si>
  <si>
    <t>3.1. Blue Economy Lab Equipment and Consumables / Обладнання та витратні матеріали Blue Economy Lab</t>
  </si>
  <si>
    <t xml:space="preserve">3.1.1 Laptop with Windows 10/11 Pro software, including delivery costs for managing the 3D printer, pcs / Ноутбук з програмним забезпеченням Windows 10/11 Pro, включно з витратами на доставку для керування 3D-принтером, шт. </t>
  </si>
  <si>
    <t xml:space="preserve">3.1.2 3D Printer Bambu Lab P1S Combo + AMS, including delivery costs, pcs / 3D-принтер Bambu Lab P1S Combo + AMS, включно з витратами на доставку, шт. </t>
  </si>
  <si>
    <t xml:space="preserve">3.1.3 Filament Dryer, SOVOL Filament Dryer Box for 2 spools, including delivery costs, pcs / Сушарка для філоменту, SOVOL Filament Dryer Box на 2 котушки, включно з витратами на доставку, шт. </t>
  </si>
  <si>
    <t xml:space="preserve">3.1.4 High-Temperature PEI Plate Bambu (Smooth PEI), including delivery costs, pcs / Високотемпературна PEI-пластина Bambu (Smooth PEI), включно з витратами на доставку, шт. </t>
  </si>
  <si>
    <t xml:space="preserve">3.1.5 Hotend with Stainless Steel Nozzle, including delivery costs, pcs / Хотенд з соплом із нержавіючої сталі, включно з витратами на доставку, шт. </t>
  </si>
  <si>
    <t>3.1.6 Filament (consumable) PLA, PLA+, PETG, ABS, including delivery costs, kg / Філомент (розхідний матеріал) PLA, PLA+, PETG, ABS, включно з витратами на доставку, кг</t>
  </si>
  <si>
    <t>3.1.7 Virtual Reality Glasses Oculus Quest 2 256 GB, including delivery costs, pcs / Окуляри віртуальної реальності Oculus Quest 2 256 GB, включно з витратами на доставку, шт.</t>
  </si>
  <si>
    <t xml:space="preserve">3.1.8 Screen for video conferencing system Prestigio, PSMB068P860, MULTIBOARD 86” LIGHT+ SERIES Ultra HD, including delivery, installation, and setup costs, pcs / Екран для влаштування системи відеоконференції Prestigio, PSMB068P860, MULTIBOARD 86” LIGHT+ SERIES Ultra HD, включно з витратами на доставку, установку та налаштування обладнання, шт.  </t>
  </si>
  <si>
    <t xml:space="preserve">3.1.9 Mount for video conferencing system LOGITECH, including delivery and installation costs, pcs / Кріплення для системи відеоконференції LOGITECH, включно з витратами на доставку та встановлення, шт. </t>
  </si>
  <si>
    <t xml:space="preserve">3.1.10 Tripod for the screen, including delivery, installation, and setup costs, pcs / Штатив для екрану, включно з витратами на доставку, установку та налаштування обладнання, шт.  </t>
  </si>
  <si>
    <t xml:space="preserve">3.1.11 Camera for video conferencing system LOGITECH, including delivery, installation, and setup costs, pcs / Камера для системи відеоконференцій LOGITECH, включно з витратами на доставку, установку та налаштування обладнання, шт.  </t>
  </si>
  <si>
    <t xml:space="preserve">3.1.12 Touch Table Elpix S12 55″ or similar, including delivery, installation, and setup costs, pcs / Cенсорний стіл Elpix S12 55″ або аналогічний, включно з витратами на доставку, установку та налаштування обладнання, шт. </t>
  </si>
  <si>
    <t>3.1.13 Projector Acer X1128H (DLP, SVGA, 4500 lm)/ Проєктор Acer X1128H (DLP, SVGA, 4500 lm)</t>
  </si>
  <si>
    <t>3.1.14 Hanging motorized projection screen (3.001.80 m) / Підвісна моторизований проекційний екран (3,00*1.80 м)</t>
  </si>
  <si>
    <t xml:space="preserve">3.1.15 Acoustic set / Акустичний комплект </t>
  </si>
  <si>
    <t>3.1.16 Gallery hanging system for project visualization Artiteq, m
Production table with a top shelf for equipment placement, including delivery and installation costs, pcs / Галерейна підвісна система для візуалізцації проєктів Artiteq, м</t>
  </si>
  <si>
    <t xml:space="preserve">3.1.17 Production table with a top shelf for equipment placement, including delivery and installation costs, pcs / Стіл виробничий з надбудовою, для розміщення обладнання, включно з витратами на доставку та встановлення, шт. </t>
  </si>
  <si>
    <t xml:space="preserve">3.1.18 Mobile table with a folding top for the laboratory room, including delivery and installation costs, pcs / Стіл мобільний зі складним верхом, для приміщення лабораторії, включно з витратами на доставку та установку, шт. </t>
  </si>
  <si>
    <t xml:space="preserve">3.1.19 Work chair for the laboratory room, including delivery and installation costs, pcs / Крісло робоче для приміщення лабораторії, включно з витратами на доставку та установку, шт. </t>
  </si>
  <si>
    <t>3.1.20 Shelf with shelves and cabinets for the laboratory room, including delivery and installation costs, (1.52.7 m), psc / Стелаж з полицями та шафами, для приіщення лабораторії, включно з витратами на доставку та установку, (1,5*2.7 м), шт.</t>
  </si>
  <si>
    <t>3.1.21 Portable charging station TIG FOX Portable 540 Wh or similar, psc / Портативна зарядна станція TIG FOX Portable 540 Wh або аналогб шт.</t>
  </si>
  <si>
    <t>3.2. Portfolio Hub Equipment and Consumables / Обладнання та витратні матеріали Портфоліо Хабу</t>
  </si>
  <si>
    <t>3.2.1 Transformer table on wheels with a stopper for event attendees, including delivery costs, pcs / Стіл-трансформер на колесах зі стопором для присутніх за заходах, включно з витратами на доставку, шт.</t>
  </si>
  <si>
    <t xml:space="preserve">3.2.2 Office chair for members of the coordination council for managing the Project Portfolio of Mykolaiv city and persons involved in piloting the Portfolio, pcs / Офісний стілець для членів координаційної ради з управління Портфоліо проєктів м. Миколаєва та осіб, залучених до пілотування  Портфоліо, шт. </t>
  </si>
  <si>
    <t>3.2.3 Transformer table for coffee break, round, diameter 600 mmб, psc / Стіл трансформер для кавабрейка, круглий, діаметр 600 мм, шт.</t>
  </si>
  <si>
    <t>3.2.4 Gallery hanging system for project visualization Artiteq, m / Галерейна підвісна система для візуалізцації проєктів Artiteq, м</t>
  </si>
  <si>
    <t>3.2.5 Panel (signboard) with logo for the wall, size 1.7*1.9 m with PortfolioHUB logo, psc / Пано (вивіска) з логотипом на стіну розмір 1,7*1,9 м з логотипом PortfolioHUB, шт.</t>
  </si>
  <si>
    <t>3.2.6 Presenter Logitech Presenter R400 (910-001356), psc / Презентер Logitech Presenter R400 (910-001356), шт.</t>
  </si>
  <si>
    <t>3.2.7 Microphone with holder Shure BLX24E/PG58-K14, psc / Мікрофон з тримачем Shure BLX24E/PG58-K14, шт.</t>
  </si>
  <si>
    <t>3.2.8 Microsoft 365 software (annual license), service / Програмне забезпечення Microsoft 365 (річна ліцензія на використання), послуга</t>
  </si>
  <si>
    <t>3.2.9 Virtual Reality Glasses Meta Quest 3, including delivery costs, pcs / Creation of a presentation product for VR glasses / Окуляри вїртуальної реальності Meta Quest 3, включно з витратами на доставку, шт.</t>
  </si>
  <si>
    <t xml:space="preserve">3.2.10 Creating a presentation product for VR glasses, service / Створення презентаційного продукту для VR-окулярів, послуга    </t>
  </si>
  <si>
    <t xml:space="preserve">3.2.11 Set of tableware with branding for 30 people (coffee cup with saucer, tea cup with saucer, teaspoon), set / Комплект посуду з брендуванням на 30 осіб, (чашка кавова з блюдцем, чашка для чаю з блюдцем, ложка чайна), комплект </t>
  </si>
  <si>
    <t>3.2.12 Glass glasses with branding, pcs / Стакани скляні з брендуванням, шт.</t>
  </si>
  <si>
    <t>3.2.13 Sweatshirts with logo, psc / Світшоти з логотипом, шт.</t>
  </si>
  <si>
    <t>3.2.14 T-shirts with branding, pcs / Футболки з брендуванням, шт.</t>
  </si>
  <si>
    <t>3.2.15 Cap with branding, pcs / Кепка з логотипом, шт.</t>
  </si>
  <si>
    <t>3.2.16 Ballpoint pen, black with white logo, pcs / Ручка кулькова, чорна з білим логотипом, шт.</t>
  </si>
  <si>
    <t>3.2.17 Coasters (round, cardboard material with logo), pcs / Підставки під стакани (круглі, матеріал картон з логотипом), шт.</t>
  </si>
  <si>
    <t xml:space="preserve"> Subtotal / Загалом по ст 3.</t>
  </si>
  <si>
    <t>4. Educational visit for studying the creation and functioning of industrial parks in Europe / Навчальний візит для вивчення досвіду створення та функціонування індустріальних парків в Європі</t>
  </si>
  <si>
    <t>4.1 Delegate Transportation from Mykolaiv to Chisinau Airport, 1 trip, 1 transfer for 5 persons, service / Транспортування делегатів з м. Миколаєва до аеропорту у м. Кишинів, 1 проїзд, 1 трансфер для 5 осіб, послуга</t>
  </si>
  <si>
    <t>4.2 Delegate Transportation from Chisinau Airport to Mykolaiv, 1 transfer for 5 persons, service / Транспортування делегатів з аеропорту у м. Кишинів до м. Миколаєва, 1 трансфер для 5 осіб, послуга</t>
  </si>
  <si>
    <t>4.3 International Flight for Delegates (Chisinau - Berlin / Prague), flight for 5 persons with luggage / Міжнародний переліт делегатів (авіарейс Кишинів - Берлін / Прага), переліт 5 осіб з багажем</t>
  </si>
  <si>
    <t xml:space="preserve">4.4 International Flight for Delegates (Hamburg / Bratislava - Chisinau), flight for 5 persons with luggage / Міжнародний переліт делегатів (авіарейс Гамбург / Братислава - Кишинів), переліт 5 осіб з багажем
</t>
  </si>
  <si>
    <t>4.5 Delegate Train Travel (Berlin - Hamburg / Prague - Bratislava), 5 persons with luggage / Переїзд делегатів (залізниця, Берлін - Гамбург / Прага - Братислава), 5 осіб з багажем</t>
  </si>
  <si>
    <t xml:space="preserve">4.6 Internal Transport for Delegates to and from Airport, Railway Station, to/from Workplace, transfer / Внутрішні перевезення делегатів до та з аеропорту, залізничного вокзалу, до/з місця роботи, трансфер
</t>
  </si>
  <si>
    <t>4.7 Accommodation for Delegates (5 persons) in Hotel, Berlin / Prague, 3 nights / Проживання делегатів (5 осіб) в готелі, м. Берлін / Прага, 3 ночі</t>
  </si>
  <si>
    <t>4.8 Accommodation for Delegates (5 persons) in Hotel, Hamburg / Bratislava, 2 nights / Проживання делегатів (5 осіб) в готелі, м. Гамбург / Братислава, 2 ночі</t>
  </si>
  <si>
    <t>4.9 Catering for Delegates (5 persons, 7 days) service / Організація харчування делегатів (5 осіб, 7 днів), послуга</t>
  </si>
  <si>
    <t>4.10 Organizational Services (transfer arrangements, ticket purchasing, room booking, catering organization), service / Послуги з організації (організація трансферів, придбання квитків, бронювання номерів, організація харчування), послуга</t>
  </si>
  <si>
    <t>5. Other [Specify] / Інше [Вкажіть]</t>
  </si>
  <si>
    <t xml:space="preserve">5.1 Development of recommendations for the selection and organization of the work of an effective management company for industrial parks for the city of Mykolaiv, service / Розробка рекомендацій щодо відбору та організації роботи ефективної керуючої компанії індустріальних парків для міста Миколаєва, послуга </t>
  </si>
  <si>
    <t>5.2 Placement of informational materials in local media about the results of the project implementation, service / Розміщення інформаційних матеріалів в локальних медіа про результати імплементації проєкту, послуга</t>
  </si>
  <si>
    <t>5.3 Placement of informational materials in national media about the results of the project implementation, service / Розміщення інформаційних матеріалів в національних медіа про результати імплементації проєкту, послуга</t>
  </si>
  <si>
    <t xml:space="preserve">5.4 Development of pre-project documentation with a feasibility study for the park, service / Розробка передпроєктної документації з техніко-економічним обгрунтуванням парку, послуга </t>
  </si>
  <si>
    <t>6. Miscellaneous / Різне</t>
  </si>
  <si>
    <t xml:space="preserve">6.1 Office Supplies, per month / Канцелярські товари,  місяць </t>
  </si>
  <si>
    <t xml:space="preserve">6.2 Banking Expenses, per month / Банківські витрати, місяць </t>
  </si>
  <si>
    <t xml:space="preserve">Total project budget / Загальний бюджет проєкту, % </t>
  </si>
  <si>
    <t>Робочий план</t>
  </si>
  <si>
    <t>Запланована діяльність</t>
  </si>
  <si>
    <t>Графік</t>
  </si>
  <si>
    <t>Запланований бюджет
(у доларах США)</t>
  </si>
  <si>
    <t xml:space="preserve">І транш </t>
  </si>
  <si>
    <t xml:space="preserve">ІІ транш </t>
  </si>
  <si>
    <t>Recruitment of Personnel for Project Implementation, Overall Project Coordination, Document Management, Team Operations, and Financial Reporting / Залучення персоналу для реалізації проєкту, загальна координація проєкту, організація документообігу, роботи команди, складання та подання фінансової звітності</t>
  </si>
  <si>
    <t xml:space="preserve">Promotion of Events and Project Implementation Results / Промоція заходів та результатів імплементації проєкту
</t>
  </si>
  <si>
    <t>Technical Support for Portfolio Hub / Технічне забезпечення Portfolio Hub</t>
  </si>
  <si>
    <t>Organization and Execution of InfoDays, Open Discussions, and DemoDays / Організація та проведення InfoDays, Open Discussions та DemoDays</t>
  </si>
  <si>
    <t>Creation and Launch of Blue Economy Lab / Створення та запуск Blue Economy Lab</t>
  </si>
  <si>
    <t>Organization and Execution of Events (Launching of Blue Economy Lab) / Організація та проведення заходів (Launching of Blue Economy Lab)</t>
  </si>
  <si>
    <t>Organization and Execution of a Photo Exhibition of Contest Participants’ Works (Mykolaiv Blue Economy) / Організація та проведення фотовиставки робіт учасників конкурсу фото Mykolaiv Blue Economy</t>
  </si>
  <si>
    <t>Organization and Execution of an Educational Visit to Study the Creation and Functioning of Industrial Parks in Europe / Організація та проведення навчального візиту для вивчення досвіду створення та функціонування індустріальних парків в Європі</t>
  </si>
  <si>
    <t>Development of a Document - Practical Recommendations for the Selection and Organization of an Effective Management Company for Industrial Parks in Mykolaiv / Розробка документу - практичні рекомендації щодо відбору та організації роботи ефективної керуючої компанії індустріальних парків для міста Миколаєва</t>
  </si>
  <si>
    <t>Development of Preliminary Documentation for the Creation of Documentation for AQUAPORT / Розробка передпроєктної документації для розробки документації для AQUAPORT</t>
  </si>
  <si>
    <t xml:space="preserve">54001, м. Миколаїв, вул. Героїв Рятувальників, 2, оф.107 </t>
  </si>
  <si>
    <t>2-разове харчування (обід, вечеря) для членів делегації, з 27.10.2025 до 30.10.2025 .
27.10 - обід+вечеря
28.10 - обід+вечеря
29.10 - обід+вечеря
30.10 - обід+вечеря</t>
  </si>
  <si>
    <t>Харчування (4 осіб), 4 дні</t>
  </si>
  <si>
    <t>1. Кількість делегатів, яких потрібно перевезти: 4. 
2. Потрібен комфортний транспорт виключно для делегатів (мінівен).
Дати для послуги:
28.10 та 29.10.2025</t>
  </si>
  <si>
    <t xml:space="preserve">1. Кількість делегатів, яких потрібно перевезти: 4. 
2. Потрібен комфортний транспорт виключно для делегатів (мінівен).
3. Орієнтовна дата виїзду 30.10.2025. (Орієнтовний час виїзду розрахувати, враховуючи, що 30.10.2025 делегати мають бути у м.Миколаїв (до 23:00). </t>
  </si>
  <si>
    <t>Constanța, Romania (CAZINO Constanța, Bulevardul Regina Elisabeta 4, 900178)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</si>
</sst>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_-* #,##0.00_р_._-;\-* #,##0.00_р_._-;_-* &quot;-&quot;??_р_._-;_-@"/>
  </numFmts>
  <fonts count="32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rgb="FF000000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Calibri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1"/>
      <color theme="1"/>
      <name val="Calibri"/>
    </font>
    <font>
      <b/>
      <i/>
      <sz val="10"/>
      <color theme="1"/>
      <name val="Times New Roman"/>
    </font>
    <font>
      <b/>
      <sz val="9"/>
      <color theme="1"/>
      <name val="Calibri"/>
    </font>
    <font>
      <sz val="11"/>
      <color rgb="FF006100"/>
      <name val="Calibri"/>
    </font>
    <font>
      <sz val="11"/>
      <color rgb="FF000000"/>
      <name val="Calibri"/>
    </font>
    <font>
      <sz val="10"/>
      <color rgb="FFFF0000"/>
      <name val="Open Sans"/>
    </font>
    <font>
      <sz val="11"/>
      <color theme="1"/>
      <name val="Open Sans"/>
    </font>
    <font>
      <sz val="16"/>
      <color rgb="FF474747"/>
      <name val="Open Sans"/>
    </font>
    <font>
      <b/>
      <sz val="12"/>
      <color rgb="FF595959"/>
      <name val="Open Sans"/>
    </font>
    <font>
      <sz val="11"/>
      <color rgb="FF474747"/>
      <name val="Open Sans"/>
    </font>
    <font>
      <b/>
      <sz val="12"/>
      <color theme="1"/>
      <name val="Open Sans"/>
    </font>
    <font>
      <b/>
      <sz val="11"/>
      <color theme="1"/>
      <name val="Open Sans"/>
    </font>
    <font>
      <b/>
      <sz val="11"/>
      <color rgb="FF474747"/>
      <name val="Open Sans"/>
    </font>
    <font>
      <b/>
      <sz val="9"/>
      <color theme="1"/>
      <name val="Open Sans"/>
    </font>
    <font>
      <sz val="11"/>
      <color rgb="FFFF0000"/>
      <name val="Open Sans"/>
    </font>
    <font>
      <b/>
      <sz val="10"/>
      <color theme="1"/>
      <name val="Open Sans"/>
    </font>
    <font>
      <b/>
      <sz val="11"/>
      <color theme="0"/>
      <name val="Open Sans"/>
    </font>
    <font>
      <i/>
      <sz val="12"/>
      <color theme="1"/>
      <name val="Open Sans"/>
    </font>
    <font>
      <sz val="12"/>
      <color rgb="FFFF0000"/>
      <name val="Open Sans"/>
    </font>
    <font>
      <sz val="11"/>
      <color rgb="FF000000"/>
      <name val="Open Sans"/>
    </font>
    <font>
      <b/>
      <sz val="8"/>
      <color rgb="FF1155CC"/>
      <name val="Times New Roman"/>
    </font>
    <font>
      <b/>
      <sz val="12"/>
      <name val="Open Sans"/>
      <charset val="204"/>
    </font>
    <font>
      <sz val="11"/>
      <name val="Calibri"/>
      <family val="2"/>
      <charset val="204"/>
    </font>
    <font>
      <sz val="11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E2EFD9"/>
        <bgColor rgb="FFE2EFD9"/>
      </patternFill>
    </fill>
    <fill>
      <patternFill patternType="solid">
        <fgColor rgb="FFFFCCFF"/>
        <bgColor rgb="FFFFCCFF"/>
      </patternFill>
    </fill>
    <fill>
      <patternFill patternType="solid">
        <fgColor rgb="FFC6EFCE"/>
        <bgColor rgb="FFC6EFCE"/>
      </patternFill>
    </fill>
    <fill>
      <patternFill patternType="solid">
        <fgColor rgb="FFCCCCCC"/>
        <bgColor rgb="FFCCCCCC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6122"/>
        <bgColor rgb="FFF26122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right" vertical="top" wrapText="1"/>
    </xf>
    <xf numFmtId="0" fontId="6" fillId="5" borderId="5" xfId="0" applyFont="1" applyFill="1" applyBorder="1" applyAlignment="1">
      <alignment vertical="top" wrapText="1"/>
    </xf>
    <xf numFmtId="0" fontId="6" fillId="5" borderId="5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right" vertical="top" wrapText="1"/>
    </xf>
    <xf numFmtId="164" fontId="6" fillId="2" borderId="5" xfId="0" applyNumberFormat="1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horizontal="center" vertical="top" wrapText="1"/>
    </xf>
    <xf numFmtId="164" fontId="4" fillId="3" borderId="5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7" fillId="3" borderId="5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right" vertical="top" wrapText="1"/>
    </xf>
    <xf numFmtId="0" fontId="6" fillId="5" borderId="5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" fillId="0" borderId="0" xfId="0" applyNumberFormat="1" applyFont="1"/>
    <xf numFmtId="164" fontId="4" fillId="0" borderId="0" xfId="0" applyNumberFormat="1" applyFont="1"/>
    <xf numFmtId="164" fontId="6" fillId="7" borderId="6" xfId="0" applyNumberFormat="1" applyFont="1" applyFill="1" applyBorder="1" applyAlignment="1">
      <alignment vertical="center"/>
    </xf>
    <xf numFmtId="164" fontId="8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11" fillId="8" borderId="12" xfId="0" applyFont="1" applyFill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9" fillId="12" borderId="28" xfId="0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left" vertical="center"/>
    </xf>
    <xf numFmtId="0" fontId="20" fillId="12" borderId="5" xfId="0" applyFont="1" applyFill="1" applyBorder="1" applyAlignment="1">
      <alignment horizontal="center" vertical="center" wrapText="1"/>
    </xf>
    <xf numFmtId="4" fontId="20" fillId="12" borderId="30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/>
    <xf numFmtId="16" fontId="21" fillId="3" borderId="3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" fontId="14" fillId="3" borderId="30" xfId="0" applyNumberFormat="1" applyFont="1" applyFill="1" applyBorder="1" applyAlignment="1">
      <alignment horizontal="center" vertical="center" wrapText="1"/>
    </xf>
    <xf numFmtId="16" fontId="21" fillId="3" borderId="28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5" fontId="24" fillId="13" borderId="5" xfId="0" applyNumberFormat="1" applyFont="1" applyFill="1" applyBorder="1" applyAlignment="1">
      <alignment horizontal="center" vertical="center" wrapText="1"/>
    </xf>
    <xf numFmtId="1" fontId="13" fillId="0" borderId="0" xfId="0" applyNumberFormat="1" applyFont="1"/>
    <xf numFmtId="0" fontId="23" fillId="1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/>
    <xf numFmtId="165" fontId="19" fillId="3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164" fontId="6" fillId="4" borderId="33" xfId="0" applyNumberFormat="1" applyFont="1" applyFill="1" applyBorder="1" applyAlignment="1">
      <alignment horizontal="right" vertical="top" wrapText="1"/>
    </xf>
    <xf numFmtId="164" fontId="6" fillId="11" borderId="5" xfId="0" applyNumberFormat="1" applyFont="1" applyFill="1" applyBorder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164" fontId="2" fillId="4" borderId="33" xfId="0" applyNumberFormat="1" applyFont="1" applyFill="1" applyBorder="1" applyAlignment="1">
      <alignment horizontal="right" vertical="top" wrapText="1"/>
    </xf>
    <xf numFmtId="164" fontId="6" fillId="2" borderId="33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right" vertical="top" wrapText="1"/>
    </xf>
    <xf numFmtId="0" fontId="4" fillId="6" borderId="5" xfId="0" applyFont="1" applyFill="1" applyBorder="1" applyAlignment="1">
      <alignment wrapText="1"/>
    </xf>
    <xf numFmtId="0" fontId="4" fillId="6" borderId="5" xfId="0" applyFont="1" applyFill="1" applyBorder="1" applyAlignment="1">
      <alignment vertical="center"/>
    </xf>
    <xf numFmtId="164" fontId="4" fillId="6" borderId="5" xfId="0" applyNumberFormat="1" applyFont="1" applyFill="1" applyBorder="1" applyAlignment="1">
      <alignment vertical="center"/>
    </xf>
    <xf numFmtId="10" fontId="4" fillId="6" borderId="5" xfId="0" applyNumberFormat="1" applyFont="1" applyFill="1" applyBorder="1" applyAlignment="1">
      <alignment vertical="center"/>
    </xf>
    <xf numFmtId="164" fontId="6" fillId="6" borderId="5" xfId="0" applyNumberFormat="1" applyFont="1" applyFill="1" applyBorder="1" applyAlignment="1">
      <alignment vertical="center"/>
    </xf>
    <xf numFmtId="164" fontId="8" fillId="6" borderId="5" xfId="0" applyNumberFormat="1" applyFont="1" applyFill="1" applyBorder="1"/>
    <xf numFmtId="164" fontId="8" fillId="0" borderId="0" xfId="0" applyNumberFormat="1" applyFont="1" applyAlignment="1">
      <alignment horizontal="center"/>
    </xf>
    <xf numFmtId="2" fontId="7" fillId="9" borderId="5" xfId="0" applyNumberFormat="1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9" borderId="6" xfId="0" applyFont="1" applyFill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31" fillId="3" borderId="5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3" fillId="0" borderId="25" xfId="0" applyFont="1" applyBorder="1"/>
    <xf numFmtId="0" fontId="18" fillId="0" borderId="22" xfId="0" applyFont="1" applyBorder="1" applyAlignment="1">
      <alignment horizontal="center" vertical="center"/>
    </xf>
    <xf numFmtId="0" fontId="3" fillId="0" borderId="26" xfId="0" applyFont="1" applyBorder="1"/>
    <xf numFmtId="0" fontId="18" fillId="0" borderId="23" xfId="0" applyFont="1" applyBorder="1" applyAlignment="1">
      <alignment horizontal="center" vertical="center" wrapText="1"/>
    </xf>
    <xf numFmtId="0" fontId="3" fillId="0" borderId="11" xfId="0" applyFont="1" applyBorder="1"/>
    <xf numFmtId="0" fontId="18" fillId="10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17" xfId="0" applyFont="1" applyBorder="1"/>
    <xf numFmtId="0" fontId="24" fillId="13" borderId="2" xfId="0" applyFont="1" applyFill="1" applyBorder="1" applyAlignment="1">
      <alignment horizontal="right" vertical="center"/>
    </xf>
    <xf numFmtId="0" fontId="3" fillId="0" borderId="4" xfId="0" applyFont="1" applyBorder="1"/>
    <xf numFmtId="0" fontId="19" fillId="10" borderId="18" xfId="0" applyFont="1" applyFill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4" fontId="18" fillId="0" borderId="24" xfId="0" applyNumberFormat="1" applyFont="1" applyBorder="1" applyAlignment="1">
      <alignment horizontal="center" vertical="center" wrapText="1"/>
    </xf>
    <xf numFmtId="0" fontId="3" fillId="0" borderId="27" xfId="0" applyFont="1" applyBorder="1"/>
    <xf numFmtId="0" fontId="16" fillId="10" borderId="14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49" fontId="18" fillId="10" borderId="2" xfId="0" applyNumberFormat="1" applyFont="1" applyFill="1" applyBorder="1" applyAlignment="1">
      <alignment horizontal="left" vertical="center" wrapText="1"/>
    </xf>
    <xf numFmtId="14" fontId="29" fillId="10" borderId="2" xfId="0" applyNumberFormat="1" applyFont="1" applyFill="1" applyBorder="1" applyAlignment="1">
      <alignment horizontal="left" vertical="center" wrapText="1"/>
    </xf>
    <xf numFmtId="0" fontId="30" fillId="0" borderId="3" xfId="0" applyFont="1" applyBorder="1"/>
    <xf numFmtId="0" fontId="30" fillId="0" borderId="17" xfId="0" applyFont="1" applyBorder="1"/>
    <xf numFmtId="14" fontId="18" fillId="11" borderId="2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top" wrapText="1"/>
    </xf>
    <xf numFmtId="0" fontId="3" fillId="0" borderId="10" xfId="0" applyFont="1" applyBorder="1"/>
    <xf numFmtId="0" fontId="2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164" fontId="8" fillId="7" borderId="7" xfId="0" applyNumberFormat="1" applyFont="1" applyFill="1" applyBorder="1" applyAlignment="1">
      <alignment horizontal="center"/>
    </xf>
    <xf numFmtId="0" fontId="3" fillId="0" borderId="8" xfId="0" applyFont="1" applyBorder="1"/>
    <xf numFmtId="0" fontId="2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abSelected="1" zoomScale="125" workbookViewId="0">
      <selection activeCell="M12" sqref="M12"/>
    </sheetView>
  </sheetViews>
  <sheetFormatPr defaultColWidth="14.42578125" defaultRowHeight="15"/>
  <cols>
    <col min="1" max="1" width="7.85546875" customWidth="1"/>
    <col min="2" max="2" width="4.42578125" customWidth="1"/>
    <col min="3" max="3" width="30.42578125" customWidth="1"/>
    <col min="4" max="4" width="38.140625" customWidth="1"/>
    <col min="5" max="5" width="13.140625" customWidth="1"/>
    <col min="6" max="6" width="12.42578125" customWidth="1"/>
    <col min="7" max="7" width="13" customWidth="1"/>
    <col min="8" max="8" width="18.42578125" customWidth="1"/>
    <col min="9" max="9" width="13.140625" customWidth="1"/>
    <col min="10" max="26" width="7.85546875" customWidth="1"/>
  </cols>
  <sheetData>
    <row r="1" spans="1:26" ht="20.25">
      <c r="A1" s="49"/>
      <c r="B1" s="49"/>
      <c r="C1" s="50"/>
      <c r="D1" s="51" t="s">
        <v>20</v>
      </c>
      <c r="E1" s="134"/>
      <c r="F1" s="135"/>
      <c r="G1" s="135"/>
      <c r="H1" s="136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48" customHeight="1">
      <c r="A2" s="49"/>
      <c r="B2" s="49"/>
      <c r="C2" s="52"/>
      <c r="D2" s="53" t="s">
        <v>21</v>
      </c>
      <c r="E2" s="137" t="s">
        <v>22</v>
      </c>
      <c r="F2" s="125"/>
      <c r="G2" s="125"/>
      <c r="H2" s="126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>
      <c r="A3" s="49"/>
      <c r="B3" s="49"/>
      <c r="C3" s="52"/>
      <c r="D3" s="53" t="s">
        <v>23</v>
      </c>
      <c r="E3" s="124" t="s">
        <v>163</v>
      </c>
      <c r="F3" s="125"/>
      <c r="G3" s="125"/>
      <c r="H3" s="126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>
      <c r="A4" s="49"/>
      <c r="B4" s="49"/>
      <c r="C4" s="52"/>
      <c r="D4" s="53" t="s">
        <v>24</v>
      </c>
      <c r="E4" s="138">
        <v>38653</v>
      </c>
      <c r="F4" s="139"/>
      <c r="G4" s="139"/>
      <c r="H4" s="140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.75">
      <c r="A5" s="49"/>
      <c r="B5" s="49"/>
      <c r="C5" s="52"/>
      <c r="D5" s="54" t="s">
        <v>25</v>
      </c>
      <c r="E5" s="141">
        <v>45936</v>
      </c>
      <c r="F5" s="125"/>
      <c r="G5" s="125"/>
      <c r="H5" s="126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>
      <c r="A6" s="49"/>
      <c r="B6" s="49"/>
      <c r="C6" s="52"/>
      <c r="D6" s="53" t="s">
        <v>26</v>
      </c>
      <c r="E6" s="124">
        <v>4</v>
      </c>
      <c r="F6" s="125"/>
      <c r="G6" s="125"/>
      <c r="H6" s="126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>
      <c r="A7" s="49"/>
      <c r="B7" s="49"/>
      <c r="C7" s="52"/>
      <c r="D7" s="53" t="s">
        <v>27</v>
      </c>
      <c r="E7" s="124" t="s">
        <v>28</v>
      </c>
      <c r="F7" s="125"/>
      <c r="G7" s="125"/>
      <c r="H7" s="126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>
      <c r="A8" s="49"/>
      <c r="B8" s="49"/>
      <c r="C8" s="55"/>
      <c r="D8" s="56" t="s">
        <v>29</v>
      </c>
      <c r="E8" s="129" t="s">
        <v>158</v>
      </c>
      <c r="F8" s="130"/>
      <c r="G8" s="130"/>
      <c r="H8" s="131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>
      <c r="A9" s="49"/>
      <c r="B9" s="118" t="s">
        <v>30</v>
      </c>
      <c r="C9" s="120" t="s">
        <v>31</v>
      </c>
      <c r="D9" s="122" t="s">
        <v>32</v>
      </c>
      <c r="E9" s="122" t="s">
        <v>33</v>
      </c>
      <c r="F9" s="122" t="s">
        <v>34</v>
      </c>
      <c r="G9" s="122" t="s">
        <v>35</v>
      </c>
      <c r="H9" s="132" t="s">
        <v>36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>
      <c r="A10" s="49"/>
      <c r="B10" s="119"/>
      <c r="C10" s="121"/>
      <c r="D10" s="123"/>
      <c r="E10" s="123"/>
      <c r="F10" s="123"/>
      <c r="G10" s="123"/>
      <c r="H10" s="133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>
      <c r="A11" s="49"/>
      <c r="B11" s="57">
        <v>1</v>
      </c>
      <c r="C11" s="58" t="s">
        <v>37</v>
      </c>
      <c r="D11" s="59"/>
      <c r="E11" s="59"/>
      <c r="F11" s="59"/>
      <c r="G11" s="59"/>
      <c r="H11" s="60">
        <f>SUM(H12:H15)</f>
        <v>0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8.25">
      <c r="A12" s="61"/>
      <c r="B12" s="62" t="s">
        <v>38</v>
      </c>
      <c r="C12" s="63" t="s">
        <v>39</v>
      </c>
      <c r="D12" s="64" t="s">
        <v>40</v>
      </c>
      <c r="E12" s="65"/>
      <c r="F12" s="66"/>
      <c r="G12" s="66">
        <v>1</v>
      </c>
      <c r="H12" s="67">
        <f t="shared" ref="H12:H15" si="0">E12*G12</f>
        <v>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85.5">
      <c r="A13" s="61"/>
      <c r="B13" s="62" t="s">
        <v>41</v>
      </c>
      <c r="C13" s="63" t="s">
        <v>42</v>
      </c>
      <c r="D13" s="117" t="s">
        <v>161</v>
      </c>
      <c r="E13" s="65"/>
      <c r="F13" s="66"/>
      <c r="G13" s="66">
        <v>2</v>
      </c>
      <c r="H13" s="67">
        <f t="shared" si="0"/>
        <v>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85.5">
      <c r="A14" s="61"/>
      <c r="B14" s="62" t="s">
        <v>43</v>
      </c>
      <c r="C14" s="63" t="s">
        <v>44</v>
      </c>
      <c r="D14" s="117" t="s">
        <v>161</v>
      </c>
      <c r="E14" s="65"/>
      <c r="F14" s="66"/>
      <c r="G14" s="66">
        <v>2</v>
      </c>
      <c r="H14" s="67">
        <f t="shared" si="0"/>
        <v>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8.25">
      <c r="A15" s="61"/>
      <c r="B15" s="62" t="s">
        <v>45</v>
      </c>
      <c r="C15" s="63" t="s">
        <v>46</v>
      </c>
      <c r="D15" s="117" t="s">
        <v>162</v>
      </c>
      <c r="E15" s="65"/>
      <c r="F15" s="66"/>
      <c r="G15" s="66">
        <v>1</v>
      </c>
      <c r="H15" s="67">
        <f t="shared" si="0"/>
        <v>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>
      <c r="A16" s="49"/>
      <c r="B16" s="57">
        <v>2</v>
      </c>
      <c r="C16" s="58" t="s">
        <v>47</v>
      </c>
      <c r="D16" s="59"/>
      <c r="E16" s="59"/>
      <c r="F16" s="59"/>
      <c r="G16" s="59"/>
      <c r="H16" s="60">
        <f>SUM(H17)</f>
        <v>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71.25">
      <c r="A17" s="61"/>
      <c r="B17" s="68" t="s">
        <v>48</v>
      </c>
      <c r="C17" s="63" t="s">
        <v>49</v>
      </c>
      <c r="D17" s="64" t="s">
        <v>50</v>
      </c>
      <c r="E17" s="65"/>
      <c r="F17" s="66">
        <v>3</v>
      </c>
      <c r="G17" s="66">
        <v>4</v>
      </c>
      <c r="H17" s="67">
        <f>E17*G17*F17</f>
        <v>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>
      <c r="A18" s="49"/>
      <c r="B18" s="57">
        <v>3</v>
      </c>
      <c r="C18" s="58" t="s">
        <v>51</v>
      </c>
      <c r="D18" s="59"/>
      <c r="E18" s="59"/>
      <c r="F18" s="59"/>
      <c r="G18" s="59"/>
      <c r="H18" s="60">
        <f>H19</f>
        <v>0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99.75">
      <c r="A19" s="61"/>
      <c r="B19" s="68" t="s">
        <v>52</v>
      </c>
      <c r="C19" s="63" t="s">
        <v>160</v>
      </c>
      <c r="D19" s="69" t="s">
        <v>159</v>
      </c>
      <c r="E19" s="65"/>
      <c r="F19" s="66">
        <v>4</v>
      </c>
      <c r="G19" s="66">
        <v>4</v>
      </c>
      <c r="H19" s="67">
        <f>E19*G19*F19</f>
        <v>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>
      <c r="A20" s="49"/>
      <c r="B20" s="57">
        <v>4</v>
      </c>
      <c r="C20" s="58" t="s">
        <v>53</v>
      </c>
      <c r="D20" s="59"/>
      <c r="E20" s="59"/>
      <c r="F20" s="59"/>
      <c r="G20" s="59"/>
      <c r="H20" s="60">
        <f>SUM(H21:H22)</f>
        <v>0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85.5">
      <c r="A21" s="61"/>
      <c r="B21" s="62" t="s">
        <v>54</v>
      </c>
      <c r="C21" s="63" t="s">
        <v>55</v>
      </c>
      <c r="D21" s="64" t="s">
        <v>56</v>
      </c>
      <c r="E21" s="65"/>
      <c r="F21" s="66"/>
      <c r="G21" s="66">
        <v>4</v>
      </c>
      <c r="H21" s="67">
        <f>E21*G21</f>
        <v>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85.5">
      <c r="A22" s="49"/>
      <c r="B22" s="62" t="s">
        <v>57</v>
      </c>
      <c r="C22" s="63" t="s">
        <v>58</v>
      </c>
      <c r="D22" s="70" t="s">
        <v>59</v>
      </c>
      <c r="E22" s="71"/>
      <c r="F22" s="72"/>
      <c r="G22" s="72">
        <v>1</v>
      </c>
      <c r="H22" s="67">
        <f>E22*G22</f>
        <v>0</v>
      </c>
      <c r="I22" s="73"/>
      <c r="J22" s="74"/>
      <c r="K22" s="75"/>
      <c r="L22" s="55"/>
      <c r="M22" s="76"/>
      <c r="N22" s="77"/>
      <c r="O22" s="77"/>
      <c r="P22" s="73"/>
      <c r="Q22" s="74"/>
      <c r="R22" s="75"/>
      <c r="S22" s="55"/>
      <c r="T22" s="76"/>
      <c r="U22" s="77"/>
      <c r="V22" s="77"/>
      <c r="W22" s="73"/>
      <c r="X22" s="74"/>
      <c r="Y22" s="75"/>
      <c r="Z22" s="55"/>
    </row>
    <row r="23" spans="1:26">
      <c r="A23" s="49"/>
      <c r="B23" s="78"/>
      <c r="C23" s="127" t="s">
        <v>60</v>
      </c>
      <c r="D23" s="125"/>
      <c r="E23" s="125"/>
      <c r="F23" s="125"/>
      <c r="G23" s="128"/>
      <c r="H23" s="79">
        <f>H11+H16+H18+H20</f>
        <v>0</v>
      </c>
      <c r="I23" s="8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>
      <c r="A24" s="49"/>
      <c r="B24" s="81"/>
      <c r="C24" s="82" t="s">
        <v>61</v>
      </c>
      <c r="D24" s="83"/>
      <c r="E24" s="84">
        <v>0</v>
      </c>
      <c r="F24" s="85"/>
      <c r="G24" s="85"/>
      <c r="H24" s="86">
        <f>H23*E24</f>
        <v>0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>
      <c r="A25" s="49"/>
      <c r="B25" s="87"/>
      <c r="C25" s="127" t="s">
        <v>62</v>
      </c>
      <c r="D25" s="125"/>
      <c r="E25" s="125"/>
      <c r="F25" s="125"/>
      <c r="G25" s="128"/>
      <c r="H25" s="79">
        <f>H23+H24</f>
        <v>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>
      <c r="A26" s="49"/>
      <c r="B26" s="88"/>
      <c r="C26" s="89"/>
      <c r="D26" s="90"/>
      <c r="E26" s="90"/>
      <c r="F26" s="91"/>
      <c r="G26" s="89"/>
      <c r="H26" s="91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>
      <c r="A27" s="49"/>
      <c r="B27" s="87"/>
      <c r="C27" s="48"/>
      <c r="D27" s="48"/>
      <c r="E27" s="48"/>
      <c r="F27" s="48"/>
      <c r="G27" s="48"/>
      <c r="H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>
      <c r="A28" s="49"/>
      <c r="B28" s="87"/>
      <c r="C28" s="89"/>
      <c r="D28" s="90"/>
      <c r="E28" s="90"/>
      <c r="F28" s="91"/>
      <c r="G28" s="89"/>
      <c r="H28" s="9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>
      <c r="A29" s="49"/>
      <c r="B29" s="87"/>
      <c r="C29" s="89"/>
      <c r="D29" s="90"/>
      <c r="E29" s="90"/>
      <c r="F29" s="91"/>
      <c r="G29" s="89"/>
      <c r="H29" s="91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>
      <c r="A30" s="49"/>
      <c r="B30" s="87"/>
      <c r="C30" s="89"/>
      <c r="D30" s="90"/>
      <c r="E30" s="90"/>
      <c r="F30" s="91"/>
      <c r="G30" s="89"/>
      <c r="H30" s="91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>
      <c r="A31" s="49"/>
      <c r="B31" s="87"/>
      <c r="C31" s="89"/>
      <c r="D31" s="90"/>
      <c r="E31" s="90"/>
      <c r="F31" s="91"/>
      <c r="G31" s="89"/>
      <c r="H31" s="91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>
      <c r="A32" s="49"/>
      <c r="B32" s="87"/>
      <c r="C32" s="89"/>
      <c r="D32" s="90"/>
      <c r="E32" s="90"/>
      <c r="F32" s="91"/>
      <c r="G32" s="89"/>
      <c r="H32" s="91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>
      <c r="A33" s="49"/>
      <c r="B33" s="87"/>
      <c r="C33" s="89"/>
      <c r="D33" s="90"/>
      <c r="E33" s="90"/>
      <c r="F33" s="91"/>
      <c r="G33" s="89"/>
      <c r="H33" s="91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>
      <c r="A34" s="49"/>
      <c r="B34" s="87"/>
      <c r="C34" s="89"/>
      <c r="D34" s="90"/>
      <c r="E34" s="90"/>
      <c r="F34" s="91"/>
      <c r="G34" s="89"/>
      <c r="H34" s="91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>
      <c r="A35" s="49"/>
      <c r="B35" s="87"/>
      <c r="C35" s="89"/>
      <c r="D35" s="90"/>
      <c r="E35" s="90"/>
      <c r="F35" s="91"/>
      <c r="G35" s="89"/>
      <c r="H35" s="91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>
      <c r="A36" s="49"/>
      <c r="B36" s="87"/>
      <c r="C36" s="89"/>
      <c r="D36" s="90"/>
      <c r="E36" s="90"/>
      <c r="F36" s="91"/>
      <c r="G36" s="89"/>
      <c r="H36" s="91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>
      <c r="A37" s="49"/>
      <c r="B37" s="87"/>
      <c r="C37" s="89"/>
      <c r="D37" s="90"/>
      <c r="E37" s="90"/>
      <c r="F37" s="91"/>
      <c r="G37" s="89"/>
      <c r="H37" s="91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>
      <c r="A38" s="49"/>
      <c r="B38" s="87"/>
      <c r="C38" s="89"/>
      <c r="D38" s="90"/>
      <c r="E38" s="90"/>
      <c r="F38" s="91"/>
      <c r="G38" s="89"/>
      <c r="H38" s="91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>
      <c r="A39" s="49"/>
      <c r="B39" s="87"/>
      <c r="C39" s="89"/>
      <c r="D39" s="90"/>
      <c r="E39" s="90"/>
      <c r="F39" s="91"/>
      <c r="G39" s="89"/>
      <c r="H39" s="91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>
      <c r="A40" s="49"/>
      <c r="B40" s="87"/>
      <c r="C40" s="89"/>
      <c r="D40" s="90"/>
      <c r="E40" s="90"/>
      <c r="F40" s="91"/>
      <c r="G40" s="89"/>
      <c r="H40" s="91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>
      <c r="A41" s="49"/>
      <c r="B41" s="87"/>
      <c r="C41" s="89"/>
      <c r="D41" s="90"/>
      <c r="E41" s="90"/>
      <c r="F41" s="91"/>
      <c r="G41" s="89"/>
      <c r="H41" s="9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>
      <c r="A42" s="49"/>
      <c r="B42" s="87"/>
      <c r="C42" s="89"/>
      <c r="D42" s="90"/>
      <c r="E42" s="90"/>
      <c r="F42" s="91"/>
      <c r="G42" s="89"/>
      <c r="H42" s="9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>
      <c r="A43" s="49"/>
      <c r="B43" s="87"/>
      <c r="C43" s="89"/>
      <c r="D43" s="90"/>
      <c r="E43" s="90"/>
      <c r="F43" s="91"/>
      <c r="G43" s="89"/>
      <c r="H43" s="91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>
      <c r="A44" s="49"/>
      <c r="B44" s="87"/>
      <c r="C44" s="89"/>
      <c r="D44" s="90"/>
      <c r="E44" s="90"/>
      <c r="F44" s="91"/>
      <c r="G44" s="89"/>
      <c r="H44" s="91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>
      <c r="A45" s="49"/>
      <c r="B45" s="87"/>
      <c r="C45" s="89"/>
      <c r="D45" s="90"/>
      <c r="E45" s="90"/>
      <c r="F45" s="91"/>
      <c r="G45" s="89"/>
      <c r="H45" s="91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>
      <c r="A46" s="49"/>
      <c r="B46" s="87"/>
      <c r="C46" s="89"/>
      <c r="D46" s="90"/>
      <c r="E46" s="90"/>
      <c r="F46" s="91"/>
      <c r="G46" s="89"/>
      <c r="H46" s="91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>
      <c r="A47" s="49"/>
      <c r="B47" s="87"/>
      <c r="C47" s="89"/>
      <c r="D47" s="90"/>
      <c r="E47" s="90"/>
      <c r="F47" s="91"/>
      <c r="G47" s="89"/>
      <c r="H47" s="91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>
      <c r="A48" s="49"/>
      <c r="B48" s="87"/>
      <c r="C48" s="89"/>
      <c r="D48" s="90"/>
      <c r="E48" s="90"/>
      <c r="F48" s="91"/>
      <c r="G48" s="89"/>
      <c r="H48" s="91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>
      <c r="A49" s="49"/>
      <c r="B49" s="87"/>
      <c r="C49" s="89"/>
      <c r="D49" s="90"/>
      <c r="E49" s="90"/>
      <c r="F49" s="91"/>
      <c r="G49" s="89"/>
      <c r="H49" s="91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>
      <c r="A50" s="49"/>
      <c r="B50" s="87"/>
      <c r="C50" s="89"/>
      <c r="D50" s="90"/>
      <c r="E50" s="90"/>
      <c r="F50" s="91"/>
      <c r="G50" s="89"/>
      <c r="H50" s="91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>
      <c r="A51" s="49"/>
      <c r="B51" s="87"/>
      <c r="C51" s="89"/>
      <c r="D51" s="90"/>
      <c r="E51" s="90"/>
      <c r="F51" s="91"/>
      <c r="G51" s="89"/>
      <c r="H51" s="91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>
      <c r="A52" s="49"/>
      <c r="B52" s="87"/>
      <c r="C52" s="89"/>
      <c r="D52" s="90"/>
      <c r="E52" s="90"/>
      <c r="F52" s="91"/>
      <c r="G52" s="89"/>
      <c r="H52" s="91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>
      <c r="A53" s="49"/>
      <c r="B53" s="87"/>
      <c r="C53" s="89"/>
      <c r="D53" s="90"/>
      <c r="E53" s="90"/>
      <c r="F53" s="91"/>
      <c r="G53" s="89"/>
      <c r="H53" s="91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>
      <c r="A54" s="49"/>
      <c r="B54" s="87"/>
      <c r="C54" s="89"/>
      <c r="D54" s="90"/>
      <c r="E54" s="90"/>
      <c r="F54" s="91"/>
      <c r="G54" s="89"/>
      <c r="H54" s="91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>
      <c r="A55" s="49"/>
      <c r="B55" s="87"/>
      <c r="C55" s="89"/>
      <c r="D55" s="90"/>
      <c r="E55" s="90"/>
      <c r="F55" s="91"/>
      <c r="G55" s="89"/>
      <c r="H55" s="91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>
      <c r="A56" s="49"/>
      <c r="B56" s="87"/>
      <c r="C56" s="89"/>
      <c r="D56" s="90"/>
      <c r="E56" s="90"/>
      <c r="F56" s="91"/>
      <c r="G56" s="89"/>
      <c r="H56" s="91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>
      <c r="A57" s="49"/>
      <c r="B57" s="87"/>
      <c r="C57" s="89"/>
      <c r="D57" s="90"/>
      <c r="E57" s="90"/>
      <c r="F57" s="91"/>
      <c r="G57" s="89"/>
      <c r="H57" s="91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>
      <c r="A58" s="49"/>
      <c r="B58" s="87"/>
      <c r="C58" s="89"/>
      <c r="D58" s="90"/>
      <c r="E58" s="90"/>
      <c r="F58" s="91"/>
      <c r="G58" s="89"/>
      <c r="H58" s="91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>
      <c r="A59" s="49"/>
      <c r="B59" s="87"/>
      <c r="C59" s="89"/>
      <c r="D59" s="90"/>
      <c r="E59" s="90"/>
      <c r="F59" s="91"/>
      <c r="G59" s="89"/>
      <c r="H59" s="91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>
      <c r="A60" s="49"/>
      <c r="B60" s="87"/>
      <c r="C60" s="89"/>
      <c r="D60" s="90"/>
      <c r="E60" s="90"/>
      <c r="F60" s="91"/>
      <c r="G60" s="89"/>
      <c r="H60" s="91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>
      <c r="A61" s="49"/>
      <c r="B61" s="87"/>
      <c r="C61" s="89"/>
      <c r="D61" s="90"/>
      <c r="E61" s="90"/>
      <c r="F61" s="91"/>
      <c r="G61" s="89"/>
      <c r="H61" s="91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>
      <c r="A62" s="49"/>
      <c r="B62" s="87"/>
      <c r="C62" s="89"/>
      <c r="D62" s="90"/>
      <c r="E62" s="90"/>
      <c r="F62" s="91"/>
      <c r="G62" s="89"/>
      <c r="H62" s="91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>
      <c r="A63" s="49"/>
      <c r="B63" s="87"/>
      <c r="C63" s="89"/>
      <c r="D63" s="90"/>
      <c r="E63" s="90"/>
      <c r="F63" s="91"/>
      <c r="G63" s="89"/>
      <c r="H63" s="91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>
      <c r="A64" s="49"/>
      <c r="B64" s="87"/>
      <c r="C64" s="89"/>
      <c r="D64" s="90"/>
      <c r="E64" s="90"/>
      <c r="F64" s="91"/>
      <c r="G64" s="89"/>
      <c r="H64" s="9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>
      <c r="A65" s="49"/>
      <c r="B65" s="87"/>
      <c r="C65" s="89"/>
      <c r="D65" s="90"/>
      <c r="E65" s="90"/>
      <c r="F65" s="91"/>
      <c r="G65" s="89"/>
      <c r="H65" s="9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>
      <c r="A66" s="49"/>
      <c r="B66" s="87"/>
      <c r="C66" s="89"/>
      <c r="D66" s="90"/>
      <c r="E66" s="90"/>
      <c r="F66" s="91"/>
      <c r="G66" s="89"/>
      <c r="H66" s="91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>
      <c r="A67" s="49"/>
      <c r="B67" s="87"/>
      <c r="C67" s="89"/>
      <c r="D67" s="90"/>
      <c r="E67" s="90"/>
      <c r="F67" s="91"/>
      <c r="G67" s="89"/>
      <c r="H67" s="91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>
      <c r="A68" s="49"/>
      <c r="B68" s="87"/>
      <c r="C68" s="89"/>
      <c r="D68" s="90"/>
      <c r="E68" s="90"/>
      <c r="F68" s="91"/>
      <c r="G68" s="89"/>
      <c r="H68" s="91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>
      <c r="A69" s="49"/>
      <c r="B69" s="87"/>
      <c r="C69" s="89"/>
      <c r="D69" s="90"/>
      <c r="E69" s="90"/>
      <c r="F69" s="91"/>
      <c r="G69" s="89"/>
      <c r="H69" s="91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>
      <c r="A70" s="49"/>
      <c r="B70" s="87"/>
      <c r="C70" s="89"/>
      <c r="D70" s="90"/>
      <c r="E70" s="90"/>
      <c r="F70" s="91"/>
      <c r="G70" s="89"/>
      <c r="H70" s="91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>
      <c r="A71" s="49"/>
      <c r="B71" s="87"/>
      <c r="C71" s="89"/>
      <c r="D71" s="90"/>
      <c r="E71" s="90"/>
      <c r="F71" s="91"/>
      <c r="G71" s="89"/>
      <c r="H71" s="91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>
      <c r="A72" s="49"/>
      <c r="B72" s="87"/>
      <c r="C72" s="89"/>
      <c r="D72" s="90"/>
      <c r="E72" s="90"/>
      <c r="F72" s="91"/>
      <c r="G72" s="89"/>
      <c r="H72" s="91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>
      <c r="A73" s="49"/>
      <c r="B73" s="87"/>
      <c r="C73" s="89"/>
      <c r="D73" s="90"/>
      <c r="E73" s="90"/>
      <c r="F73" s="91"/>
      <c r="G73" s="89"/>
      <c r="H73" s="91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>
      <c r="A74" s="49"/>
      <c r="B74" s="87"/>
      <c r="C74" s="89"/>
      <c r="D74" s="90"/>
      <c r="E74" s="90"/>
      <c r="F74" s="91"/>
      <c r="G74" s="89"/>
      <c r="H74" s="91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>
      <c r="A75" s="49"/>
      <c r="B75" s="87"/>
      <c r="C75" s="89"/>
      <c r="D75" s="90"/>
      <c r="E75" s="90"/>
      <c r="F75" s="91"/>
      <c r="G75" s="89"/>
      <c r="H75" s="91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>
      <c r="A76" s="49"/>
      <c r="B76" s="87"/>
      <c r="C76" s="89"/>
      <c r="D76" s="90"/>
      <c r="E76" s="90"/>
      <c r="F76" s="91"/>
      <c r="G76" s="89"/>
      <c r="H76" s="91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>
      <c r="A77" s="49"/>
      <c r="B77" s="87"/>
      <c r="C77" s="89"/>
      <c r="D77" s="90"/>
      <c r="E77" s="90"/>
      <c r="F77" s="91"/>
      <c r="G77" s="89"/>
      <c r="H77" s="91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>
      <c r="A78" s="49"/>
      <c r="B78" s="87"/>
      <c r="C78" s="89"/>
      <c r="D78" s="90"/>
      <c r="E78" s="90"/>
      <c r="F78" s="91"/>
      <c r="G78" s="89"/>
      <c r="H78" s="91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>
      <c r="A79" s="49"/>
      <c r="B79" s="87"/>
      <c r="C79" s="89"/>
      <c r="D79" s="90"/>
      <c r="E79" s="90"/>
      <c r="F79" s="91"/>
      <c r="G79" s="89"/>
      <c r="H79" s="91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>
      <c r="A80" s="49"/>
      <c r="B80" s="87"/>
      <c r="C80" s="89"/>
      <c r="D80" s="90"/>
      <c r="E80" s="90"/>
      <c r="F80" s="91"/>
      <c r="G80" s="89"/>
      <c r="H80" s="91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>
      <c r="A81" s="49"/>
      <c r="B81" s="87"/>
      <c r="C81" s="89"/>
      <c r="D81" s="90"/>
      <c r="E81" s="90"/>
      <c r="F81" s="91"/>
      <c r="G81" s="89"/>
      <c r="H81" s="91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>
      <c r="A82" s="49"/>
      <c r="B82" s="87"/>
      <c r="C82" s="89"/>
      <c r="D82" s="90"/>
      <c r="E82" s="90"/>
      <c r="F82" s="91"/>
      <c r="G82" s="89"/>
      <c r="H82" s="91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>
      <c r="A83" s="49"/>
      <c r="B83" s="87"/>
      <c r="C83" s="89"/>
      <c r="D83" s="90"/>
      <c r="E83" s="90"/>
      <c r="F83" s="91"/>
      <c r="G83" s="89"/>
      <c r="H83" s="91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>
      <c r="A84" s="49"/>
      <c r="B84" s="87"/>
      <c r="C84" s="89"/>
      <c r="D84" s="90"/>
      <c r="E84" s="90"/>
      <c r="F84" s="91"/>
      <c r="G84" s="89"/>
      <c r="H84" s="91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>
      <c r="A85" s="49"/>
      <c r="B85" s="87"/>
      <c r="C85" s="89"/>
      <c r="D85" s="90"/>
      <c r="E85" s="90"/>
      <c r="F85" s="91"/>
      <c r="G85" s="89"/>
      <c r="H85" s="91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>
      <c r="A86" s="49"/>
      <c r="B86" s="87"/>
      <c r="C86" s="89"/>
      <c r="D86" s="90"/>
      <c r="E86" s="90"/>
      <c r="F86" s="91"/>
      <c r="G86" s="89"/>
      <c r="H86" s="91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>
      <c r="A87" s="49"/>
      <c r="B87" s="87"/>
      <c r="C87" s="89"/>
      <c r="D87" s="90"/>
      <c r="E87" s="90"/>
      <c r="F87" s="91"/>
      <c r="G87" s="89"/>
      <c r="H87" s="91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>
      <c r="A88" s="49"/>
      <c r="B88" s="87"/>
      <c r="C88" s="89"/>
      <c r="D88" s="90"/>
      <c r="E88" s="90"/>
      <c r="F88" s="91"/>
      <c r="G88" s="89"/>
      <c r="H88" s="91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>
      <c r="A89" s="49"/>
      <c r="B89" s="87"/>
      <c r="C89" s="89"/>
      <c r="D89" s="90"/>
      <c r="E89" s="90"/>
      <c r="F89" s="91"/>
      <c r="G89" s="89"/>
      <c r="H89" s="91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>
      <c r="A90" s="49"/>
      <c r="B90" s="87"/>
      <c r="C90" s="89"/>
      <c r="D90" s="90"/>
      <c r="E90" s="90"/>
      <c r="F90" s="91"/>
      <c r="G90" s="89"/>
      <c r="H90" s="91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>
      <c r="A91" s="49"/>
      <c r="B91" s="87"/>
      <c r="C91" s="89"/>
      <c r="D91" s="90"/>
      <c r="E91" s="90"/>
      <c r="F91" s="91"/>
      <c r="G91" s="89"/>
      <c r="H91" s="91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>
      <c r="A92" s="49"/>
      <c r="B92" s="87"/>
      <c r="C92" s="89"/>
      <c r="D92" s="90"/>
      <c r="E92" s="90"/>
      <c r="F92" s="91"/>
      <c r="G92" s="89"/>
      <c r="H92" s="91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>
      <c r="A93" s="49"/>
      <c r="B93" s="87"/>
      <c r="C93" s="89"/>
      <c r="D93" s="90"/>
      <c r="E93" s="90"/>
      <c r="F93" s="91"/>
      <c r="G93" s="89"/>
      <c r="H93" s="91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>
      <c r="A94" s="49"/>
      <c r="B94" s="87"/>
      <c r="C94" s="89"/>
      <c r="D94" s="90"/>
      <c r="E94" s="90"/>
      <c r="F94" s="91"/>
      <c r="G94" s="89"/>
      <c r="H94" s="91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>
      <c r="A95" s="49"/>
      <c r="B95" s="87"/>
      <c r="C95" s="89"/>
      <c r="D95" s="90"/>
      <c r="E95" s="90"/>
      <c r="F95" s="91"/>
      <c r="G95" s="89"/>
      <c r="H95" s="91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>
      <c r="A96" s="49"/>
      <c r="B96" s="87"/>
      <c r="C96" s="89"/>
      <c r="D96" s="90"/>
      <c r="E96" s="90"/>
      <c r="F96" s="91"/>
      <c r="G96" s="89"/>
      <c r="H96" s="91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>
      <c r="A97" s="49"/>
      <c r="B97" s="87"/>
      <c r="C97" s="89"/>
      <c r="D97" s="90"/>
      <c r="E97" s="90"/>
      <c r="F97" s="91"/>
      <c r="G97" s="89"/>
      <c r="H97" s="91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>
      <c r="A98" s="49"/>
      <c r="B98" s="87"/>
      <c r="C98" s="89"/>
      <c r="D98" s="90"/>
      <c r="E98" s="90"/>
      <c r="F98" s="91"/>
      <c r="G98" s="89"/>
      <c r="H98" s="91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>
      <c r="A99" s="49"/>
      <c r="B99" s="87"/>
      <c r="C99" s="89"/>
      <c r="D99" s="90"/>
      <c r="E99" s="90"/>
      <c r="F99" s="91"/>
      <c r="G99" s="89"/>
      <c r="H99" s="91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>
      <c r="A100" s="49"/>
      <c r="B100" s="87"/>
      <c r="C100" s="89"/>
      <c r="D100" s="90"/>
      <c r="E100" s="90"/>
      <c r="F100" s="91"/>
      <c r="G100" s="89"/>
      <c r="H100" s="91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>
      <c r="A101" s="49"/>
      <c r="B101" s="87"/>
      <c r="C101" s="89"/>
      <c r="D101" s="90"/>
      <c r="E101" s="90"/>
      <c r="F101" s="91"/>
      <c r="G101" s="89"/>
      <c r="H101" s="91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>
      <c r="A102" s="49"/>
      <c r="B102" s="87"/>
      <c r="C102" s="89"/>
      <c r="D102" s="90"/>
      <c r="E102" s="90"/>
      <c r="F102" s="91"/>
      <c r="G102" s="89"/>
      <c r="H102" s="91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>
      <c r="A103" s="49"/>
      <c r="B103" s="87"/>
      <c r="C103" s="89"/>
      <c r="D103" s="90"/>
      <c r="E103" s="90"/>
      <c r="F103" s="91"/>
      <c r="G103" s="89"/>
      <c r="H103" s="91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>
      <c r="A104" s="49"/>
      <c r="B104" s="87"/>
      <c r="C104" s="89"/>
      <c r="D104" s="90"/>
      <c r="E104" s="90"/>
      <c r="F104" s="91"/>
      <c r="G104" s="89"/>
      <c r="H104" s="91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>
      <c r="A105" s="49"/>
      <c r="B105" s="87"/>
      <c r="C105" s="89"/>
      <c r="D105" s="90"/>
      <c r="E105" s="90"/>
      <c r="F105" s="91"/>
      <c r="G105" s="89"/>
      <c r="H105" s="91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>
      <c r="A106" s="49"/>
      <c r="B106" s="87"/>
      <c r="C106" s="89"/>
      <c r="D106" s="90"/>
      <c r="E106" s="90"/>
      <c r="F106" s="91"/>
      <c r="G106" s="89"/>
      <c r="H106" s="91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>
      <c r="A107" s="49"/>
      <c r="B107" s="87"/>
      <c r="C107" s="89"/>
      <c r="D107" s="90"/>
      <c r="E107" s="90"/>
      <c r="F107" s="91"/>
      <c r="G107" s="89"/>
      <c r="H107" s="91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>
      <c r="A108" s="49"/>
      <c r="B108" s="87"/>
      <c r="C108" s="89"/>
      <c r="D108" s="90"/>
      <c r="E108" s="90"/>
      <c r="F108" s="91"/>
      <c r="G108" s="89"/>
      <c r="H108" s="91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>
      <c r="A109" s="49"/>
      <c r="B109" s="87"/>
      <c r="C109" s="89"/>
      <c r="D109" s="90"/>
      <c r="E109" s="90"/>
      <c r="F109" s="91"/>
      <c r="G109" s="89"/>
      <c r="H109" s="91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>
      <c r="A110" s="49"/>
      <c r="B110" s="87"/>
      <c r="C110" s="89"/>
      <c r="D110" s="90"/>
      <c r="E110" s="90"/>
      <c r="F110" s="91"/>
      <c r="G110" s="89"/>
      <c r="H110" s="91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>
      <c r="A111" s="49"/>
      <c r="B111" s="87"/>
      <c r="C111" s="89"/>
      <c r="D111" s="90"/>
      <c r="E111" s="90"/>
      <c r="F111" s="91"/>
      <c r="G111" s="89"/>
      <c r="H111" s="91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>
      <c r="A112" s="49"/>
      <c r="B112" s="87"/>
      <c r="C112" s="89"/>
      <c r="D112" s="90"/>
      <c r="E112" s="90"/>
      <c r="F112" s="91"/>
      <c r="G112" s="89"/>
      <c r="H112" s="91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>
      <c r="A113" s="49"/>
      <c r="B113" s="87"/>
      <c r="C113" s="89"/>
      <c r="D113" s="90"/>
      <c r="E113" s="90"/>
      <c r="F113" s="91"/>
      <c r="G113" s="89"/>
      <c r="H113" s="91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>
      <c r="A114" s="49"/>
      <c r="B114" s="87"/>
      <c r="C114" s="89"/>
      <c r="D114" s="90"/>
      <c r="E114" s="90"/>
      <c r="F114" s="91"/>
      <c r="G114" s="89"/>
      <c r="H114" s="91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>
      <c r="A115" s="49"/>
      <c r="B115" s="87"/>
      <c r="C115" s="89"/>
      <c r="D115" s="90"/>
      <c r="E115" s="90"/>
      <c r="F115" s="91"/>
      <c r="G115" s="89"/>
      <c r="H115" s="91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>
      <c r="A116" s="49"/>
      <c r="B116" s="87"/>
      <c r="C116" s="89"/>
      <c r="D116" s="90"/>
      <c r="E116" s="90"/>
      <c r="F116" s="91"/>
      <c r="G116" s="89"/>
      <c r="H116" s="91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>
      <c r="A117" s="49"/>
      <c r="B117" s="87"/>
      <c r="C117" s="89"/>
      <c r="D117" s="90"/>
      <c r="E117" s="90"/>
      <c r="F117" s="91"/>
      <c r="G117" s="89"/>
      <c r="H117" s="91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>
      <c r="A118" s="49"/>
      <c r="B118" s="87"/>
      <c r="C118" s="89"/>
      <c r="D118" s="90"/>
      <c r="E118" s="90"/>
      <c r="F118" s="91"/>
      <c r="G118" s="89"/>
      <c r="H118" s="91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>
      <c r="A119" s="49"/>
      <c r="B119" s="87"/>
      <c r="C119" s="89"/>
      <c r="D119" s="90"/>
      <c r="E119" s="90"/>
      <c r="F119" s="91"/>
      <c r="G119" s="89"/>
      <c r="H119" s="91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>
      <c r="A120" s="49"/>
      <c r="B120" s="87"/>
      <c r="C120" s="89"/>
      <c r="D120" s="90"/>
      <c r="E120" s="90"/>
      <c r="F120" s="91"/>
      <c r="G120" s="89"/>
      <c r="H120" s="91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>
      <c r="A121" s="49"/>
      <c r="B121" s="87"/>
      <c r="C121" s="89"/>
      <c r="D121" s="90"/>
      <c r="E121" s="90"/>
      <c r="F121" s="91"/>
      <c r="G121" s="89"/>
      <c r="H121" s="91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>
      <c r="A122" s="49"/>
      <c r="B122" s="87"/>
      <c r="C122" s="89"/>
      <c r="D122" s="90"/>
      <c r="E122" s="90"/>
      <c r="F122" s="91"/>
      <c r="G122" s="89"/>
      <c r="H122" s="91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>
      <c r="A123" s="49"/>
      <c r="B123" s="87"/>
      <c r="C123" s="89"/>
      <c r="D123" s="90"/>
      <c r="E123" s="90"/>
      <c r="F123" s="91"/>
      <c r="G123" s="89"/>
      <c r="H123" s="91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>
      <c r="A124" s="49"/>
      <c r="B124" s="87"/>
      <c r="C124" s="89"/>
      <c r="D124" s="90"/>
      <c r="E124" s="90"/>
      <c r="F124" s="91"/>
      <c r="G124" s="89"/>
      <c r="H124" s="91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>
      <c r="A125" s="49"/>
      <c r="B125" s="87"/>
      <c r="C125" s="89"/>
      <c r="D125" s="90"/>
      <c r="E125" s="90"/>
      <c r="F125" s="91"/>
      <c r="G125" s="89"/>
      <c r="H125" s="91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>
      <c r="A126" s="49"/>
      <c r="B126" s="87"/>
      <c r="C126" s="89"/>
      <c r="D126" s="90"/>
      <c r="E126" s="90"/>
      <c r="F126" s="91"/>
      <c r="G126" s="89"/>
      <c r="H126" s="91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>
      <c r="A127" s="49"/>
      <c r="B127" s="87"/>
      <c r="C127" s="89"/>
      <c r="D127" s="90"/>
      <c r="E127" s="90"/>
      <c r="F127" s="91"/>
      <c r="G127" s="89"/>
      <c r="H127" s="91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>
      <c r="A128" s="49"/>
      <c r="B128" s="87"/>
      <c r="C128" s="89"/>
      <c r="D128" s="90"/>
      <c r="E128" s="90"/>
      <c r="F128" s="91"/>
      <c r="G128" s="89"/>
      <c r="H128" s="91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>
      <c r="A129" s="49"/>
      <c r="B129" s="87"/>
      <c r="C129" s="89"/>
      <c r="D129" s="90"/>
      <c r="E129" s="90"/>
      <c r="F129" s="91"/>
      <c r="G129" s="89"/>
      <c r="H129" s="91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>
      <c r="A130" s="49"/>
      <c r="B130" s="87"/>
      <c r="C130" s="89"/>
      <c r="D130" s="90"/>
      <c r="E130" s="90"/>
      <c r="F130" s="91"/>
      <c r="G130" s="89"/>
      <c r="H130" s="91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>
      <c r="A131" s="49"/>
      <c r="B131" s="87"/>
      <c r="C131" s="89"/>
      <c r="D131" s="90"/>
      <c r="E131" s="90"/>
      <c r="F131" s="91"/>
      <c r="G131" s="89"/>
      <c r="H131" s="91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>
      <c r="A132" s="49"/>
      <c r="B132" s="87"/>
      <c r="C132" s="89"/>
      <c r="D132" s="90"/>
      <c r="E132" s="90"/>
      <c r="F132" s="91"/>
      <c r="G132" s="89"/>
      <c r="H132" s="91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>
      <c r="A133" s="49"/>
      <c r="B133" s="87"/>
      <c r="C133" s="89"/>
      <c r="D133" s="90"/>
      <c r="E133" s="90"/>
      <c r="F133" s="91"/>
      <c r="G133" s="89"/>
      <c r="H133" s="91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>
      <c r="A134" s="49"/>
      <c r="B134" s="87"/>
      <c r="C134" s="89"/>
      <c r="D134" s="90"/>
      <c r="E134" s="90"/>
      <c r="F134" s="91"/>
      <c r="G134" s="89"/>
      <c r="H134" s="91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>
      <c r="A135" s="49"/>
      <c r="B135" s="87"/>
      <c r="C135" s="89"/>
      <c r="D135" s="90"/>
      <c r="E135" s="90"/>
      <c r="F135" s="91"/>
      <c r="G135" s="89"/>
      <c r="H135" s="91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>
      <c r="A136" s="49"/>
      <c r="B136" s="87"/>
      <c r="C136" s="89"/>
      <c r="D136" s="90"/>
      <c r="E136" s="90"/>
      <c r="F136" s="91"/>
      <c r="G136" s="89"/>
      <c r="H136" s="91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>
      <c r="A137" s="49"/>
      <c r="B137" s="87"/>
      <c r="C137" s="89"/>
      <c r="D137" s="90"/>
      <c r="E137" s="90"/>
      <c r="F137" s="91"/>
      <c r="G137" s="89"/>
      <c r="H137" s="91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>
      <c r="A138" s="49"/>
      <c r="B138" s="87"/>
      <c r="C138" s="89"/>
      <c r="D138" s="90"/>
      <c r="E138" s="90"/>
      <c r="F138" s="91"/>
      <c r="G138" s="89"/>
      <c r="H138" s="91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>
      <c r="A139" s="49"/>
      <c r="B139" s="87"/>
      <c r="C139" s="89"/>
      <c r="D139" s="90"/>
      <c r="E139" s="90"/>
      <c r="F139" s="91"/>
      <c r="G139" s="89"/>
      <c r="H139" s="91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>
      <c r="A140" s="49"/>
      <c r="B140" s="87"/>
      <c r="C140" s="89"/>
      <c r="D140" s="90"/>
      <c r="E140" s="90"/>
      <c r="F140" s="91"/>
      <c r="G140" s="89"/>
      <c r="H140" s="91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>
      <c r="A141" s="49"/>
      <c r="B141" s="87"/>
      <c r="C141" s="89"/>
      <c r="D141" s="90"/>
      <c r="E141" s="90"/>
      <c r="F141" s="91"/>
      <c r="G141" s="89"/>
      <c r="H141" s="91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>
      <c r="A142" s="49"/>
      <c r="B142" s="87"/>
      <c r="C142" s="89"/>
      <c r="D142" s="90"/>
      <c r="E142" s="90"/>
      <c r="F142" s="91"/>
      <c r="G142" s="89"/>
      <c r="H142" s="91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>
      <c r="A143" s="49"/>
      <c r="B143" s="87"/>
      <c r="C143" s="89"/>
      <c r="D143" s="90"/>
      <c r="E143" s="90"/>
      <c r="F143" s="91"/>
      <c r="G143" s="89"/>
      <c r="H143" s="91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>
      <c r="A144" s="49"/>
      <c r="B144" s="87"/>
      <c r="C144" s="89"/>
      <c r="D144" s="90"/>
      <c r="E144" s="90"/>
      <c r="F144" s="91"/>
      <c r="G144" s="89"/>
      <c r="H144" s="91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>
      <c r="A145" s="49"/>
      <c r="B145" s="87"/>
      <c r="C145" s="89"/>
      <c r="D145" s="90"/>
      <c r="E145" s="90"/>
      <c r="F145" s="91"/>
      <c r="G145" s="89"/>
      <c r="H145" s="91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>
      <c r="A146" s="49"/>
      <c r="B146" s="87"/>
      <c r="C146" s="89"/>
      <c r="D146" s="90"/>
      <c r="E146" s="90"/>
      <c r="F146" s="91"/>
      <c r="G146" s="89"/>
      <c r="H146" s="91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>
      <c r="A147" s="49"/>
      <c r="B147" s="87"/>
      <c r="C147" s="89"/>
      <c r="D147" s="90"/>
      <c r="E147" s="90"/>
      <c r="F147" s="91"/>
      <c r="G147" s="89"/>
      <c r="H147" s="91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>
      <c r="A148" s="49"/>
      <c r="B148" s="87"/>
      <c r="C148" s="89"/>
      <c r="D148" s="90"/>
      <c r="E148" s="90"/>
      <c r="F148" s="91"/>
      <c r="G148" s="89"/>
      <c r="H148" s="91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>
      <c r="A149" s="49"/>
      <c r="B149" s="87"/>
      <c r="C149" s="89"/>
      <c r="D149" s="90"/>
      <c r="E149" s="90"/>
      <c r="F149" s="91"/>
      <c r="G149" s="89"/>
      <c r="H149" s="91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>
      <c r="A150" s="49"/>
      <c r="B150" s="87"/>
      <c r="C150" s="89"/>
      <c r="D150" s="90"/>
      <c r="E150" s="90"/>
      <c r="F150" s="91"/>
      <c r="G150" s="89"/>
      <c r="H150" s="91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>
      <c r="A151" s="49"/>
      <c r="B151" s="87"/>
      <c r="C151" s="89"/>
      <c r="D151" s="90"/>
      <c r="E151" s="90"/>
      <c r="F151" s="91"/>
      <c r="G151" s="89"/>
      <c r="H151" s="91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>
      <c r="A152" s="49"/>
      <c r="B152" s="87"/>
      <c r="C152" s="89"/>
      <c r="D152" s="90"/>
      <c r="E152" s="90"/>
      <c r="F152" s="91"/>
      <c r="G152" s="89"/>
      <c r="H152" s="91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>
      <c r="A153" s="49"/>
      <c r="B153" s="87"/>
      <c r="C153" s="89"/>
      <c r="D153" s="90"/>
      <c r="E153" s="90"/>
      <c r="F153" s="91"/>
      <c r="G153" s="89"/>
      <c r="H153" s="91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>
      <c r="A154" s="49"/>
      <c r="B154" s="87"/>
      <c r="C154" s="89"/>
      <c r="D154" s="90"/>
      <c r="E154" s="90"/>
      <c r="F154" s="91"/>
      <c r="G154" s="89"/>
      <c r="H154" s="91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>
      <c r="A155" s="49"/>
      <c r="B155" s="87"/>
      <c r="C155" s="89"/>
      <c r="D155" s="90"/>
      <c r="E155" s="90"/>
      <c r="F155" s="91"/>
      <c r="G155" s="89"/>
      <c r="H155" s="91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>
      <c r="A156" s="49"/>
      <c r="B156" s="87"/>
      <c r="C156" s="89"/>
      <c r="D156" s="90"/>
      <c r="E156" s="90"/>
      <c r="F156" s="91"/>
      <c r="G156" s="89"/>
      <c r="H156" s="91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>
      <c r="A157" s="49"/>
      <c r="B157" s="87"/>
      <c r="C157" s="89"/>
      <c r="D157" s="90"/>
      <c r="E157" s="90"/>
      <c r="F157" s="91"/>
      <c r="G157" s="89"/>
      <c r="H157" s="91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>
      <c r="A158" s="49"/>
      <c r="B158" s="87"/>
      <c r="C158" s="89"/>
      <c r="D158" s="90"/>
      <c r="E158" s="90"/>
      <c r="F158" s="91"/>
      <c r="G158" s="89"/>
      <c r="H158" s="91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>
      <c r="A159" s="49"/>
      <c r="B159" s="87"/>
      <c r="C159" s="89"/>
      <c r="D159" s="90"/>
      <c r="E159" s="90"/>
      <c r="F159" s="91"/>
      <c r="G159" s="89"/>
      <c r="H159" s="91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>
      <c r="A160" s="49"/>
      <c r="B160" s="87"/>
      <c r="C160" s="89"/>
      <c r="D160" s="90"/>
      <c r="E160" s="90"/>
      <c r="F160" s="91"/>
      <c r="G160" s="89"/>
      <c r="H160" s="91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>
      <c r="A161" s="49"/>
      <c r="B161" s="87"/>
      <c r="C161" s="89"/>
      <c r="D161" s="90"/>
      <c r="E161" s="90"/>
      <c r="F161" s="91"/>
      <c r="G161" s="89"/>
      <c r="H161" s="91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>
      <c r="A162" s="49"/>
      <c r="B162" s="87"/>
      <c r="C162" s="89"/>
      <c r="D162" s="90"/>
      <c r="E162" s="90"/>
      <c r="F162" s="91"/>
      <c r="G162" s="89"/>
      <c r="H162" s="91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>
      <c r="A163" s="49"/>
      <c r="B163" s="87"/>
      <c r="C163" s="89"/>
      <c r="D163" s="90"/>
      <c r="E163" s="90"/>
      <c r="F163" s="91"/>
      <c r="G163" s="89"/>
      <c r="H163" s="91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>
      <c r="A164" s="49"/>
      <c r="B164" s="87"/>
      <c r="C164" s="89"/>
      <c r="D164" s="90"/>
      <c r="E164" s="90"/>
      <c r="F164" s="91"/>
      <c r="G164" s="89"/>
      <c r="H164" s="91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>
      <c r="A165" s="49"/>
      <c r="B165" s="87"/>
      <c r="C165" s="89"/>
      <c r="D165" s="90"/>
      <c r="E165" s="90"/>
      <c r="F165" s="91"/>
      <c r="G165" s="89"/>
      <c r="H165" s="91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>
      <c r="A166" s="49"/>
      <c r="B166" s="87"/>
      <c r="C166" s="89"/>
      <c r="D166" s="90"/>
      <c r="E166" s="90"/>
      <c r="F166" s="91"/>
      <c r="G166" s="89"/>
      <c r="H166" s="91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>
      <c r="A167" s="49"/>
      <c r="B167" s="87"/>
      <c r="C167" s="89"/>
      <c r="D167" s="90"/>
      <c r="E167" s="90"/>
      <c r="F167" s="91"/>
      <c r="G167" s="89"/>
      <c r="H167" s="91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>
      <c r="A168" s="49"/>
      <c r="B168" s="87"/>
      <c r="C168" s="89"/>
      <c r="D168" s="90"/>
      <c r="E168" s="90"/>
      <c r="F168" s="91"/>
      <c r="G168" s="89"/>
      <c r="H168" s="91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>
      <c r="A169" s="49"/>
      <c r="B169" s="87"/>
      <c r="C169" s="89"/>
      <c r="D169" s="90"/>
      <c r="E169" s="90"/>
      <c r="F169" s="91"/>
      <c r="G169" s="89"/>
      <c r="H169" s="91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>
      <c r="A170" s="49"/>
      <c r="B170" s="87"/>
      <c r="C170" s="89"/>
      <c r="D170" s="90"/>
      <c r="E170" s="90"/>
      <c r="F170" s="91"/>
      <c r="G170" s="89"/>
      <c r="H170" s="91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>
      <c r="A171" s="49"/>
      <c r="B171" s="87"/>
      <c r="C171" s="89"/>
      <c r="D171" s="90"/>
      <c r="E171" s="90"/>
      <c r="F171" s="91"/>
      <c r="G171" s="89"/>
      <c r="H171" s="91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>
      <c r="A172" s="49"/>
      <c r="B172" s="87"/>
      <c r="C172" s="89"/>
      <c r="D172" s="90"/>
      <c r="E172" s="90"/>
      <c r="F172" s="91"/>
      <c r="G172" s="89"/>
      <c r="H172" s="91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>
      <c r="A173" s="49"/>
      <c r="B173" s="87"/>
      <c r="C173" s="89"/>
      <c r="D173" s="90"/>
      <c r="E173" s="90"/>
      <c r="F173" s="91"/>
      <c r="G173" s="89"/>
      <c r="H173" s="91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>
      <c r="A174" s="49"/>
      <c r="B174" s="87"/>
      <c r="C174" s="89"/>
      <c r="D174" s="90"/>
      <c r="E174" s="90"/>
      <c r="F174" s="91"/>
      <c r="G174" s="89"/>
      <c r="H174" s="91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>
      <c r="A175" s="49"/>
      <c r="B175" s="87"/>
      <c r="C175" s="89"/>
      <c r="D175" s="90"/>
      <c r="E175" s="90"/>
      <c r="F175" s="91"/>
      <c r="G175" s="89"/>
      <c r="H175" s="91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>
      <c r="A176" s="49"/>
      <c r="B176" s="87"/>
      <c r="C176" s="89"/>
      <c r="D176" s="90"/>
      <c r="E176" s="90"/>
      <c r="F176" s="91"/>
      <c r="G176" s="89"/>
      <c r="H176" s="91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>
      <c r="A177" s="49"/>
      <c r="B177" s="87"/>
      <c r="C177" s="89"/>
      <c r="D177" s="90"/>
      <c r="E177" s="90"/>
      <c r="F177" s="91"/>
      <c r="G177" s="89"/>
      <c r="H177" s="91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>
      <c r="A178" s="49"/>
      <c r="B178" s="87"/>
      <c r="C178" s="89"/>
      <c r="D178" s="90"/>
      <c r="E178" s="90"/>
      <c r="F178" s="91"/>
      <c r="G178" s="89"/>
      <c r="H178" s="91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>
      <c r="A179" s="49"/>
      <c r="B179" s="87"/>
      <c r="C179" s="89"/>
      <c r="D179" s="90"/>
      <c r="E179" s="90"/>
      <c r="F179" s="91"/>
      <c r="G179" s="89"/>
      <c r="H179" s="91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>
      <c r="A180" s="49"/>
      <c r="B180" s="87"/>
      <c r="C180" s="89"/>
      <c r="D180" s="90"/>
      <c r="E180" s="90"/>
      <c r="F180" s="91"/>
      <c r="G180" s="89"/>
      <c r="H180" s="91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>
      <c r="A181" s="49"/>
      <c r="B181" s="87"/>
      <c r="C181" s="89"/>
      <c r="D181" s="90"/>
      <c r="E181" s="90"/>
      <c r="F181" s="91"/>
      <c r="G181" s="89"/>
      <c r="H181" s="91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>
      <c r="A182" s="49"/>
      <c r="B182" s="87"/>
      <c r="C182" s="89"/>
      <c r="D182" s="90"/>
      <c r="E182" s="90"/>
      <c r="F182" s="91"/>
      <c r="G182" s="89"/>
      <c r="H182" s="91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>
      <c r="A183" s="49"/>
      <c r="B183" s="87"/>
      <c r="C183" s="89"/>
      <c r="D183" s="90"/>
      <c r="E183" s="90"/>
      <c r="F183" s="91"/>
      <c r="G183" s="89"/>
      <c r="H183" s="91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>
      <c r="A184" s="49"/>
      <c r="B184" s="87"/>
      <c r="C184" s="89"/>
      <c r="D184" s="90"/>
      <c r="E184" s="90"/>
      <c r="F184" s="91"/>
      <c r="G184" s="89"/>
      <c r="H184" s="91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>
      <c r="A185" s="49"/>
      <c r="B185" s="87"/>
      <c r="C185" s="89"/>
      <c r="D185" s="90"/>
      <c r="E185" s="90"/>
      <c r="F185" s="91"/>
      <c r="G185" s="89"/>
      <c r="H185" s="91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>
      <c r="A186" s="49"/>
      <c r="B186" s="87"/>
      <c r="C186" s="89"/>
      <c r="D186" s="90"/>
      <c r="E186" s="90"/>
      <c r="F186" s="91"/>
      <c r="G186" s="89"/>
      <c r="H186" s="91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>
      <c r="A187" s="49"/>
      <c r="B187" s="87"/>
      <c r="C187" s="89"/>
      <c r="D187" s="90"/>
      <c r="E187" s="90"/>
      <c r="F187" s="91"/>
      <c r="G187" s="89"/>
      <c r="H187" s="91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>
      <c r="A188" s="49"/>
      <c r="B188" s="87"/>
      <c r="C188" s="89"/>
      <c r="D188" s="90"/>
      <c r="E188" s="90"/>
      <c r="F188" s="91"/>
      <c r="G188" s="89"/>
      <c r="H188" s="91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>
      <c r="A189" s="49"/>
      <c r="B189" s="87"/>
      <c r="C189" s="89"/>
      <c r="D189" s="90"/>
      <c r="E189" s="90"/>
      <c r="F189" s="91"/>
      <c r="G189" s="89"/>
      <c r="H189" s="91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>
      <c r="A190" s="49"/>
      <c r="B190" s="87"/>
      <c r="C190" s="89"/>
      <c r="D190" s="90"/>
      <c r="E190" s="90"/>
      <c r="F190" s="91"/>
      <c r="G190" s="89"/>
      <c r="H190" s="91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>
      <c r="A191" s="49"/>
      <c r="B191" s="87"/>
      <c r="C191" s="89"/>
      <c r="D191" s="90"/>
      <c r="E191" s="90"/>
      <c r="F191" s="91"/>
      <c r="G191" s="89"/>
      <c r="H191" s="91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>
      <c r="A192" s="49"/>
      <c r="B192" s="87"/>
      <c r="C192" s="89"/>
      <c r="D192" s="90"/>
      <c r="E192" s="90"/>
      <c r="F192" s="91"/>
      <c r="G192" s="89"/>
      <c r="H192" s="91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>
      <c r="A193" s="49"/>
      <c r="B193" s="87"/>
      <c r="C193" s="89"/>
      <c r="D193" s="90"/>
      <c r="E193" s="90"/>
      <c r="F193" s="91"/>
      <c r="G193" s="89"/>
      <c r="H193" s="91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>
      <c r="A194" s="49"/>
      <c r="B194" s="87"/>
      <c r="C194" s="89"/>
      <c r="D194" s="90"/>
      <c r="E194" s="90"/>
      <c r="F194" s="91"/>
      <c r="G194" s="89"/>
      <c r="H194" s="91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>
      <c r="A195" s="49"/>
      <c r="B195" s="87"/>
      <c r="C195" s="89"/>
      <c r="D195" s="90"/>
      <c r="E195" s="90"/>
      <c r="F195" s="91"/>
      <c r="G195" s="89"/>
      <c r="H195" s="91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>
      <c r="A196" s="49"/>
      <c r="B196" s="87"/>
      <c r="C196" s="89"/>
      <c r="D196" s="90"/>
      <c r="E196" s="90"/>
      <c r="F196" s="91"/>
      <c r="G196" s="89"/>
      <c r="H196" s="91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>
      <c r="A197" s="49"/>
      <c r="B197" s="87"/>
      <c r="C197" s="89"/>
      <c r="D197" s="90"/>
      <c r="E197" s="90"/>
      <c r="F197" s="91"/>
      <c r="G197" s="89"/>
      <c r="H197" s="91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>
      <c r="A198" s="49"/>
      <c r="B198" s="87"/>
      <c r="C198" s="89"/>
      <c r="D198" s="90"/>
      <c r="E198" s="90"/>
      <c r="F198" s="91"/>
      <c r="G198" s="89"/>
      <c r="H198" s="91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>
      <c r="A199" s="49"/>
      <c r="B199" s="87"/>
      <c r="C199" s="89"/>
      <c r="D199" s="90"/>
      <c r="E199" s="90"/>
      <c r="F199" s="91"/>
      <c r="G199" s="89"/>
      <c r="H199" s="91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>
      <c r="A200" s="49"/>
      <c r="B200" s="87"/>
      <c r="C200" s="89"/>
      <c r="D200" s="90"/>
      <c r="E200" s="90"/>
      <c r="F200" s="91"/>
      <c r="G200" s="89"/>
      <c r="H200" s="91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>
      <c r="A201" s="49"/>
      <c r="B201" s="87"/>
      <c r="C201" s="89"/>
      <c r="D201" s="90"/>
      <c r="E201" s="90"/>
      <c r="F201" s="91"/>
      <c r="G201" s="89"/>
      <c r="H201" s="91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>
      <c r="A202" s="49"/>
      <c r="B202" s="87"/>
      <c r="C202" s="89"/>
      <c r="D202" s="90"/>
      <c r="E202" s="90"/>
      <c r="F202" s="91"/>
      <c r="G202" s="89"/>
      <c r="H202" s="91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>
      <c r="A203" s="49"/>
      <c r="B203" s="87"/>
      <c r="C203" s="89"/>
      <c r="D203" s="90"/>
      <c r="E203" s="90"/>
      <c r="F203" s="91"/>
      <c r="G203" s="89"/>
      <c r="H203" s="91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>
      <c r="A204" s="49"/>
      <c r="B204" s="87"/>
      <c r="C204" s="89"/>
      <c r="D204" s="90"/>
      <c r="E204" s="90"/>
      <c r="F204" s="91"/>
      <c r="G204" s="89"/>
      <c r="H204" s="91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>
      <c r="A205" s="49"/>
      <c r="B205" s="87"/>
      <c r="C205" s="89"/>
      <c r="D205" s="90"/>
      <c r="E205" s="90"/>
      <c r="F205" s="91"/>
      <c r="G205" s="89"/>
      <c r="H205" s="91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>
      <c r="A206" s="49"/>
      <c r="B206" s="87"/>
      <c r="C206" s="89"/>
      <c r="D206" s="90"/>
      <c r="E206" s="90"/>
      <c r="F206" s="91"/>
      <c r="G206" s="89"/>
      <c r="H206" s="91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>
      <c r="A207" s="49"/>
      <c r="B207" s="87"/>
      <c r="C207" s="89"/>
      <c r="D207" s="90"/>
      <c r="E207" s="90"/>
      <c r="F207" s="91"/>
      <c r="G207" s="89"/>
      <c r="H207" s="91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>
      <c r="A208" s="49"/>
      <c r="B208" s="87"/>
      <c r="C208" s="89"/>
      <c r="D208" s="90"/>
      <c r="E208" s="90"/>
      <c r="F208" s="91"/>
      <c r="G208" s="89"/>
      <c r="H208" s="91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>
      <c r="A209" s="49"/>
      <c r="B209" s="87"/>
      <c r="C209" s="89"/>
      <c r="D209" s="90"/>
      <c r="E209" s="90"/>
      <c r="F209" s="91"/>
      <c r="G209" s="89"/>
      <c r="H209" s="91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>
      <c r="A210" s="49"/>
      <c r="B210" s="87"/>
      <c r="C210" s="89"/>
      <c r="D210" s="90"/>
      <c r="E210" s="90"/>
      <c r="F210" s="91"/>
      <c r="G210" s="89"/>
      <c r="H210" s="91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>
      <c r="A211" s="49"/>
      <c r="B211" s="87"/>
      <c r="C211" s="89"/>
      <c r="D211" s="90"/>
      <c r="E211" s="90"/>
      <c r="F211" s="91"/>
      <c r="G211" s="89"/>
      <c r="H211" s="91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>
      <c r="A212" s="49"/>
      <c r="B212" s="87"/>
      <c r="C212" s="89"/>
      <c r="D212" s="90"/>
      <c r="E212" s="90"/>
      <c r="F212" s="91"/>
      <c r="G212" s="89"/>
      <c r="H212" s="91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>
      <c r="A213" s="49"/>
      <c r="B213" s="87"/>
      <c r="C213" s="89"/>
      <c r="D213" s="90"/>
      <c r="E213" s="90"/>
      <c r="F213" s="91"/>
      <c r="G213" s="89"/>
      <c r="H213" s="91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>
      <c r="A214" s="49"/>
      <c r="B214" s="87"/>
      <c r="C214" s="89"/>
      <c r="D214" s="90"/>
      <c r="E214" s="90"/>
      <c r="F214" s="91"/>
      <c r="G214" s="89"/>
      <c r="H214" s="91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>
      <c r="A215" s="49"/>
      <c r="B215" s="87"/>
      <c r="C215" s="89"/>
      <c r="D215" s="90"/>
      <c r="E215" s="90"/>
      <c r="F215" s="91"/>
      <c r="G215" s="89"/>
      <c r="H215" s="91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>
      <c r="A216" s="49"/>
      <c r="B216" s="87"/>
      <c r="C216" s="89"/>
      <c r="D216" s="90"/>
      <c r="E216" s="90"/>
      <c r="F216" s="91"/>
      <c r="G216" s="89"/>
      <c r="H216" s="91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>
      <c r="A217" s="49"/>
      <c r="B217" s="87"/>
      <c r="C217" s="89"/>
      <c r="D217" s="90"/>
      <c r="E217" s="90"/>
      <c r="F217" s="91"/>
      <c r="G217" s="89"/>
      <c r="H217" s="91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>
      <c r="A218" s="49"/>
      <c r="B218" s="87"/>
      <c r="C218" s="89"/>
      <c r="D218" s="90"/>
      <c r="E218" s="90"/>
      <c r="F218" s="91"/>
      <c r="G218" s="89"/>
      <c r="H218" s="91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>
      <c r="A219" s="49"/>
      <c r="B219" s="87"/>
      <c r="C219" s="89"/>
      <c r="D219" s="90"/>
      <c r="E219" s="90"/>
      <c r="F219" s="91"/>
      <c r="G219" s="89"/>
      <c r="H219" s="91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>
      <c r="A220" s="49"/>
      <c r="B220" s="87"/>
      <c r="C220" s="89"/>
      <c r="D220" s="90"/>
      <c r="E220" s="90"/>
      <c r="F220" s="91"/>
      <c r="G220" s="89"/>
      <c r="H220" s="91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>
      <c r="A221" s="49"/>
      <c r="B221" s="87"/>
      <c r="C221" s="89"/>
      <c r="D221" s="90"/>
      <c r="E221" s="90"/>
      <c r="F221" s="91"/>
      <c r="G221" s="89"/>
      <c r="H221" s="91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>
      <c r="A222" s="49"/>
      <c r="B222" s="87"/>
      <c r="C222" s="89"/>
      <c r="D222" s="90"/>
      <c r="E222" s="90"/>
      <c r="F222" s="91"/>
      <c r="G222" s="89"/>
      <c r="H222" s="91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>
      <c r="A223" s="49"/>
      <c r="B223" s="87"/>
      <c r="C223" s="89"/>
      <c r="D223" s="90"/>
      <c r="E223" s="90"/>
      <c r="F223" s="91"/>
      <c r="G223" s="89"/>
      <c r="H223" s="91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>
      <c r="A224" s="49"/>
      <c r="B224" s="87"/>
      <c r="C224" s="89"/>
      <c r="D224" s="90"/>
      <c r="E224" s="90"/>
      <c r="F224" s="91"/>
      <c r="G224" s="89"/>
      <c r="H224" s="91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>
      <c r="A225" s="49"/>
      <c r="B225" s="87"/>
      <c r="C225" s="89"/>
      <c r="D225" s="90"/>
      <c r="E225" s="90"/>
      <c r="F225" s="91"/>
      <c r="G225" s="89"/>
      <c r="H225" s="91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E1:H1"/>
    <mergeCell ref="E2:H2"/>
    <mergeCell ref="E3:H3"/>
    <mergeCell ref="E4:H4"/>
    <mergeCell ref="E5:H5"/>
    <mergeCell ref="E6:H6"/>
    <mergeCell ref="E7:H7"/>
    <mergeCell ref="G9:G10"/>
    <mergeCell ref="C23:G23"/>
    <mergeCell ref="C25:G25"/>
    <mergeCell ref="E8:H8"/>
    <mergeCell ref="H9:H10"/>
    <mergeCell ref="B9:B10"/>
    <mergeCell ref="C9:C10"/>
    <mergeCell ref="D9:D10"/>
    <mergeCell ref="E9:E10"/>
    <mergeCell ref="F9:F10"/>
  </mergeCells>
  <pageMargins left="0.51181102362204722" right="0.51181102362204722" top="0.74803149606299213" bottom="0.74803149606299213" header="0" footer="0"/>
  <pageSetup paperSize="9" scale="5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2578125" defaultRowHeight="15" customHeight="1"/>
  <cols>
    <col min="1" max="1" width="50.140625" customWidth="1"/>
    <col min="2" max="2" width="6.28515625" customWidth="1"/>
    <col min="3" max="3" width="10" customWidth="1"/>
    <col min="4" max="4" width="11.28515625" customWidth="1"/>
    <col min="6" max="6" width="9.7109375" customWidth="1"/>
    <col min="7" max="7" width="10.7109375" customWidth="1"/>
    <col min="8" max="8" width="11.140625" customWidth="1"/>
    <col min="9" max="9" width="38.85546875" customWidth="1"/>
    <col min="10" max="10" width="47" customWidth="1"/>
    <col min="11" max="16" width="6.42578125" customWidth="1"/>
    <col min="17" max="17" width="13.28515625" customWidth="1"/>
    <col min="18" max="26" width="6.42578125" customWidth="1"/>
  </cols>
  <sheetData>
    <row r="1" spans="1:26">
      <c r="A1" s="147" t="s">
        <v>63</v>
      </c>
      <c r="B1" s="148"/>
      <c r="C1" s="148"/>
      <c r="D1" s="148"/>
      <c r="E1" s="148"/>
      <c r="F1" s="148"/>
      <c r="G1" s="2"/>
      <c r="H1" s="2"/>
      <c r="I1" s="2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3.75">
      <c r="A2" s="92" t="s">
        <v>19</v>
      </c>
      <c r="B2" s="92" t="s">
        <v>64</v>
      </c>
      <c r="C2" s="7" t="s">
        <v>65</v>
      </c>
      <c r="D2" s="7" t="s">
        <v>66</v>
      </c>
      <c r="E2" s="7" t="s">
        <v>67</v>
      </c>
      <c r="F2" s="93" t="s">
        <v>68</v>
      </c>
      <c r="G2" s="7" t="s">
        <v>69</v>
      </c>
      <c r="H2" s="7" t="s">
        <v>70</v>
      </c>
      <c r="I2" s="94" t="s">
        <v>11</v>
      </c>
      <c r="J2" s="1"/>
      <c r="K2" s="1"/>
      <c r="L2" s="1"/>
      <c r="M2" s="1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5"/>
    </row>
    <row r="3" spans="1:26">
      <c r="A3" s="8" t="s">
        <v>71</v>
      </c>
      <c r="B3" s="9"/>
      <c r="C3" s="10"/>
      <c r="D3" s="10"/>
      <c r="E3" s="10"/>
      <c r="F3" s="95"/>
      <c r="G3" s="11"/>
      <c r="H3" s="11"/>
      <c r="I3" s="96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5"/>
    </row>
    <row r="4" spans="1:26" ht="38.25">
      <c r="A4" s="12" t="s">
        <v>0</v>
      </c>
      <c r="B4" s="13">
        <v>6</v>
      </c>
      <c r="C4" s="14">
        <v>660</v>
      </c>
      <c r="D4" s="14">
        <f t="shared" ref="D4:D8" si="0">B4*C4</f>
        <v>3960</v>
      </c>
      <c r="E4" s="14"/>
      <c r="F4" s="97">
        <f t="shared" ref="F4:F8" si="1">D4</f>
        <v>3960</v>
      </c>
      <c r="G4" s="98">
        <f t="shared" ref="G4:G8" si="2">F4</f>
        <v>3960</v>
      </c>
      <c r="H4" s="98">
        <v>0</v>
      </c>
      <c r="I4" s="99">
        <f t="shared" ref="I4:I7" si="3">F4-G4-H4</f>
        <v>0</v>
      </c>
      <c r="J4" s="1"/>
      <c r="K4" s="1"/>
      <c r="L4" s="1"/>
      <c r="M4" s="1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5"/>
    </row>
    <row r="5" spans="1:26" ht="51">
      <c r="A5" s="12" t="s">
        <v>72</v>
      </c>
      <c r="B5" s="13">
        <v>6</v>
      </c>
      <c r="C5" s="14">
        <v>480</v>
      </c>
      <c r="D5" s="14">
        <f t="shared" si="0"/>
        <v>2880</v>
      </c>
      <c r="E5" s="14"/>
      <c r="F5" s="97">
        <f t="shared" si="1"/>
        <v>2880</v>
      </c>
      <c r="G5" s="98">
        <f t="shared" si="2"/>
        <v>2880</v>
      </c>
      <c r="H5" s="98">
        <v>0</v>
      </c>
      <c r="I5" s="99">
        <f t="shared" si="3"/>
        <v>0</v>
      </c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</row>
    <row r="6" spans="1:26" ht="51">
      <c r="A6" s="12" t="s">
        <v>1</v>
      </c>
      <c r="B6" s="13">
        <v>6</v>
      </c>
      <c r="C6" s="14">
        <v>312</v>
      </c>
      <c r="D6" s="14">
        <f t="shared" si="0"/>
        <v>1872</v>
      </c>
      <c r="E6" s="14"/>
      <c r="F6" s="97">
        <f t="shared" si="1"/>
        <v>1872</v>
      </c>
      <c r="G6" s="98">
        <f t="shared" si="2"/>
        <v>1872</v>
      </c>
      <c r="H6" s="98">
        <v>0</v>
      </c>
      <c r="I6" s="99">
        <f t="shared" si="3"/>
        <v>0</v>
      </c>
      <c r="J6" s="1"/>
      <c r="K6" s="1"/>
      <c r="L6" s="1"/>
      <c r="M6" s="1"/>
      <c r="N6" s="1"/>
      <c r="O6" s="1"/>
      <c r="P6" s="1"/>
      <c r="Q6" s="1"/>
      <c r="R6" s="5"/>
      <c r="S6" s="5"/>
      <c r="T6" s="5"/>
      <c r="U6" s="5"/>
      <c r="V6" s="5"/>
      <c r="W6" s="5"/>
      <c r="X6" s="5"/>
      <c r="Y6" s="5"/>
      <c r="Z6" s="5"/>
    </row>
    <row r="7" spans="1:26" ht="51">
      <c r="A7" s="12" t="s">
        <v>2</v>
      </c>
      <c r="B7" s="19">
        <v>6</v>
      </c>
      <c r="C7" s="14">
        <v>312</v>
      </c>
      <c r="D7" s="14">
        <f t="shared" si="0"/>
        <v>1872</v>
      </c>
      <c r="E7" s="14"/>
      <c r="F7" s="97">
        <f t="shared" si="1"/>
        <v>1872</v>
      </c>
      <c r="G7" s="98">
        <f t="shared" si="2"/>
        <v>1872</v>
      </c>
      <c r="H7" s="98">
        <v>0</v>
      </c>
      <c r="I7" s="99">
        <f t="shared" si="3"/>
        <v>0</v>
      </c>
      <c r="J7" s="1"/>
      <c r="K7" s="1"/>
      <c r="L7" s="1"/>
      <c r="M7" s="1"/>
      <c r="N7" s="1"/>
      <c r="O7" s="1"/>
      <c r="P7" s="1"/>
      <c r="Q7" s="1"/>
      <c r="R7" s="5"/>
      <c r="S7" s="5"/>
      <c r="T7" s="5"/>
      <c r="U7" s="5"/>
      <c r="V7" s="5"/>
      <c r="W7" s="5"/>
      <c r="X7" s="5"/>
      <c r="Y7" s="5"/>
      <c r="Z7" s="5"/>
    </row>
    <row r="8" spans="1:26" ht="51">
      <c r="A8" s="27" t="s">
        <v>73</v>
      </c>
      <c r="B8" s="19">
        <v>6</v>
      </c>
      <c r="C8" s="14">
        <v>200</v>
      </c>
      <c r="D8" s="14">
        <f t="shared" si="0"/>
        <v>1200</v>
      </c>
      <c r="E8" s="14"/>
      <c r="F8" s="97">
        <f t="shared" si="1"/>
        <v>1200</v>
      </c>
      <c r="G8" s="98">
        <f t="shared" si="2"/>
        <v>1200</v>
      </c>
      <c r="H8" s="98">
        <v>0</v>
      </c>
      <c r="I8" s="99"/>
      <c r="J8" s="1"/>
      <c r="K8" s="1"/>
      <c r="L8" s="1"/>
      <c r="M8" s="1"/>
      <c r="N8" s="1"/>
      <c r="O8" s="1"/>
      <c r="P8" s="1"/>
      <c r="Q8" s="1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5" t="s">
        <v>3</v>
      </c>
      <c r="B9" s="16"/>
      <c r="C9" s="17"/>
      <c r="D9" s="17">
        <f t="shared" ref="D9:H9" si="4">SUM(D4:D8)</f>
        <v>11784</v>
      </c>
      <c r="E9" s="17">
        <f t="shared" si="4"/>
        <v>0</v>
      </c>
      <c r="F9" s="17">
        <f t="shared" si="4"/>
        <v>11784</v>
      </c>
      <c r="G9" s="17">
        <f t="shared" si="4"/>
        <v>11784</v>
      </c>
      <c r="H9" s="17">
        <f t="shared" si="4"/>
        <v>0</v>
      </c>
      <c r="I9" s="99"/>
      <c r="J9" s="1"/>
      <c r="K9" s="1"/>
      <c r="L9" s="1"/>
      <c r="M9" s="1"/>
      <c r="N9" s="1"/>
      <c r="O9" s="1"/>
      <c r="P9" s="1"/>
      <c r="Q9" s="1"/>
      <c r="R9" s="5"/>
      <c r="S9" s="5"/>
      <c r="T9" s="5"/>
      <c r="U9" s="5"/>
      <c r="V9" s="5"/>
      <c r="W9" s="5"/>
      <c r="X9" s="5"/>
      <c r="Y9" s="5"/>
      <c r="Z9" s="5"/>
    </row>
    <row r="10" spans="1:26" ht="25.5">
      <c r="A10" s="8" t="s">
        <v>74</v>
      </c>
      <c r="B10" s="9"/>
      <c r="C10" s="18"/>
      <c r="D10" s="18"/>
      <c r="E10" s="18"/>
      <c r="F10" s="95"/>
      <c r="G10" s="11"/>
      <c r="H10" s="11"/>
      <c r="I10" s="99"/>
      <c r="J10" s="1"/>
      <c r="K10" s="1"/>
      <c r="L10" s="1"/>
      <c r="M10" s="1"/>
      <c r="N10" s="1"/>
      <c r="O10" s="1"/>
      <c r="P10" s="1"/>
      <c r="Q10" s="1"/>
      <c r="R10" s="5"/>
      <c r="S10" s="5"/>
      <c r="T10" s="5"/>
      <c r="U10" s="5"/>
      <c r="V10" s="5"/>
      <c r="W10" s="5"/>
      <c r="X10" s="5"/>
      <c r="Y10" s="5"/>
      <c r="Z10" s="5"/>
    </row>
    <row r="11" spans="1:26" ht="165.75">
      <c r="A11" s="21" t="s">
        <v>75</v>
      </c>
      <c r="B11" s="22">
        <v>10</v>
      </c>
      <c r="C11" s="20">
        <v>200</v>
      </c>
      <c r="D11" s="14">
        <f t="shared" ref="D11:D15" si="5">B11*C11</f>
        <v>2000</v>
      </c>
      <c r="E11" s="14"/>
      <c r="F11" s="100">
        <f t="shared" ref="F11:F15" si="6">D11</f>
        <v>2000</v>
      </c>
      <c r="G11" s="98">
        <f t="shared" ref="G11:G15" si="7">F11</f>
        <v>2000</v>
      </c>
      <c r="H11" s="98">
        <v>0</v>
      </c>
      <c r="I11" s="99">
        <f t="shared" ref="I11:I15" si="8">F11-G11-H11</f>
        <v>0</v>
      </c>
      <c r="J11" s="1"/>
      <c r="K11" s="1"/>
      <c r="L11" s="1"/>
      <c r="M11" s="1"/>
      <c r="N11" s="1"/>
      <c r="O11" s="1"/>
      <c r="P11" s="1"/>
      <c r="Q11" s="1"/>
      <c r="R11" s="5"/>
      <c r="S11" s="5"/>
      <c r="T11" s="5"/>
      <c r="U11" s="5"/>
      <c r="V11" s="5"/>
      <c r="W11" s="5"/>
      <c r="X11" s="5"/>
      <c r="Y11" s="5"/>
      <c r="Z11" s="5"/>
    </row>
    <row r="12" spans="1:26" ht="102">
      <c r="A12" s="21" t="s">
        <v>76</v>
      </c>
      <c r="B12" s="30">
        <v>3</v>
      </c>
      <c r="C12" s="26">
        <v>45</v>
      </c>
      <c r="D12" s="14">
        <f t="shared" si="5"/>
        <v>135</v>
      </c>
      <c r="E12" s="14"/>
      <c r="F12" s="100">
        <f t="shared" si="6"/>
        <v>135</v>
      </c>
      <c r="G12" s="98">
        <f t="shared" si="7"/>
        <v>135</v>
      </c>
      <c r="H12" s="98">
        <v>0</v>
      </c>
      <c r="I12" s="99">
        <f t="shared" si="8"/>
        <v>0</v>
      </c>
      <c r="J12" s="1"/>
      <c r="K12" s="1"/>
      <c r="L12" s="1"/>
      <c r="M12" s="1"/>
      <c r="N12" s="1"/>
      <c r="O12" s="1"/>
      <c r="P12" s="1"/>
      <c r="Q12" s="1"/>
      <c r="R12" s="5"/>
      <c r="S12" s="5"/>
      <c r="T12" s="5"/>
      <c r="U12" s="5"/>
      <c r="V12" s="5"/>
      <c r="W12" s="5"/>
      <c r="X12" s="5"/>
      <c r="Y12" s="5"/>
      <c r="Z12" s="5"/>
    </row>
    <row r="13" spans="1:26" ht="114.75">
      <c r="A13" s="21" t="s">
        <v>77</v>
      </c>
      <c r="B13" s="25">
        <v>2</v>
      </c>
      <c r="C13" s="26">
        <v>45</v>
      </c>
      <c r="D13" s="14">
        <f t="shared" si="5"/>
        <v>90</v>
      </c>
      <c r="E13" s="14"/>
      <c r="F13" s="100">
        <f t="shared" si="6"/>
        <v>90</v>
      </c>
      <c r="G13" s="98">
        <f t="shared" si="7"/>
        <v>90</v>
      </c>
      <c r="H13" s="98">
        <v>0</v>
      </c>
      <c r="I13" s="99">
        <f t="shared" si="8"/>
        <v>0</v>
      </c>
      <c r="J13" s="1"/>
      <c r="K13" s="1"/>
      <c r="L13" s="1"/>
      <c r="M13" s="1"/>
      <c r="N13" s="1"/>
      <c r="O13" s="1"/>
      <c r="P13" s="1"/>
      <c r="Q13" s="1"/>
      <c r="R13" s="5"/>
      <c r="S13" s="5"/>
      <c r="T13" s="5"/>
      <c r="U13" s="5"/>
      <c r="V13" s="5"/>
      <c r="W13" s="5"/>
      <c r="X13" s="5"/>
      <c r="Y13" s="5"/>
      <c r="Z13" s="5"/>
    </row>
    <row r="14" spans="1:26" ht="153">
      <c r="A14" s="21" t="s">
        <v>78</v>
      </c>
      <c r="B14" s="25">
        <v>1</v>
      </c>
      <c r="C14" s="26">
        <v>1850</v>
      </c>
      <c r="D14" s="14">
        <f t="shared" si="5"/>
        <v>1850</v>
      </c>
      <c r="E14" s="14"/>
      <c r="F14" s="100">
        <f t="shared" si="6"/>
        <v>1850</v>
      </c>
      <c r="G14" s="98">
        <f t="shared" si="7"/>
        <v>1850</v>
      </c>
      <c r="H14" s="98">
        <v>0</v>
      </c>
      <c r="I14" s="99">
        <f t="shared" si="8"/>
        <v>0</v>
      </c>
      <c r="J14" s="1"/>
      <c r="K14" s="1"/>
      <c r="L14" s="1"/>
      <c r="M14" s="1"/>
      <c r="N14" s="1"/>
      <c r="O14" s="1"/>
      <c r="P14" s="1"/>
      <c r="Q14" s="1"/>
      <c r="R14" s="5"/>
      <c r="S14" s="5"/>
      <c r="T14" s="5"/>
      <c r="U14" s="5"/>
      <c r="V14" s="5"/>
      <c r="W14" s="5"/>
      <c r="X14" s="5"/>
      <c r="Y14" s="5"/>
      <c r="Z14" s="5"/>
    </row>
    <row r="15" spans="1:26" ht="114.75">
      <c r="A15" s="21" t="s">
        <v>79</v>
      </c>
      <c r="B15" s="25">
        <v>1</v>
      </c>
      <c r="C15" s="26">
        <v>1150</v>
      </c>
      <c r="D15" s="14">
        <f t="shared" si="5"/>
        <v>1150</v>
      </c>
      <c r="E15" s="14"/>
      <c r="F15" s="100">
        <f t="shared" si="6"/>
        <v>1150</v>
      </c>
      <c r="G15" s="98">
        <f t="shared" si="7"/>
        <v>1150</v>
      </c>
      <c r="H15" s="98">
        <v>0</v>
      </c>
      <c r="I15" s="99">
        <f t="shared" si="8"/>
        <v>0</v>
      </c>
      <c r="J15" s="1"/>
      <c r="K15" s="1"/>
      <c r="L15" s="1"/>
      <c r="M15" s="1"/>
      <c r="N15" s="1"/>
      <c r="O15" s="1"/>
      <c r="P15" s="1"/>
      <c r="Q15" s="1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5" t="s">
        <v>4</v>
      </c>
      <c r="B16" s="16"/>
      <c r="C16" s="17"/>
      <c r="D16" s="17">
        <f t="shared" ref="D16:H16" si="9">SUM(D11:D15)</f>
        <v>5225</v>
      </c>
      <c r="E16" s="17">
        <f t="shared" si="9"/>
        <v>0</v>
      </c>
      <c r="F16" s="17">
        <f t="shared" si="9"/>
        <v>5225</v>
      </c>
      <c r="G16" s="17">
        <f t="shared" si="9"/>
        <v>5225</v>
      </c>
      <c r="H16" s="17">
        <f t="shared" si="9"/>
        <v>0</v>
      </c>
      <c r="I16" s="99"/>
      <c r="J16" s="1"/>
      <c r="K16" s="1"/>
      <c r="L16" s="1"/>
      <c r="M16" s="1"/>
      <c r="N16" s="1"/>
      <c r="O16" s="1"/>
      <c r="P16" s="1"/>
      <c r="Q16" s="1"/>
      <c r="R16" s="5"/>
      <c r="S16" s="5"/>
      <c r="T16" s="5"/>
      <c r="U16" s="5"/>
      <c r="V16" s="5"/>
      <c r="W16" s="5"/>
      <c r="X16" s="5"/>
      <c r="Y16" s="5"/>
      <c r="Z16" s="5"/>
    </row>
    <row r="17" spans="1:26" ht="25.5">
      <c r="A17" s="8" t="s">
        <v>80</v>
      </c>
      <c r="B17" s="23"/>
      <c r="C17" s="24"/>
      <c r="D17" s="24"/>
      <c r="E17" s="24"/>
      <c r="F17" s="101"/>
      <c r="G17" s="18"/>
      <c r="H17" s="18"/>
      <c r="I17" s="99"/>
      <c r="J17" s="1"/>
      <c r="K17" s="1"/>
      <c r="L17" s="1"/>
      <c r="M17" s="1"/>
      <c r="N17" s="1"/>
      <c r="O17" s="1"/>
      <c r="P17" s="1"/>
      <c r="Q17" s="1"/>
      <c r="R17" s="5"/>
      <c r="S17" s="5"/>
      <c r="T17" s="5"/>
      <c r="U17" s="5"/>
      <c r="V17" s="5"/>
      <c r="W17" s="5"/>
      <c r="X17" s="5"/>
      <c r="Y17" s="5"/>
      <c r="Z17" s="5"/>
    </row>
    <row r="18" spans="1:26" ht="25.5">
      <c r="A18" s="8" t="s">
        <v>81</v>
      </c>
      <c r="B18" s="23"/>
      <c r="C18" s="24"/>
      <c r="D18" s="24"/>
      <c r="E18" s="24"/>
      <c r="F18" s="101"/>
      <c r="G18" s="18"/>
      <c r="H18" s="18"/>
      <c r="I18" s="99"/>
      <c r="J18" s="1"/>
      <c r="K18" s="1"/>
      <c r="L18" s="1"/>
      <c r="M18" s="1"/>
      <c r="N18" s="1"/>
      <c r="O18" s="1"/>
      <c r="P18" s="1"/>
      <c r="Q18" s="1"/>
      <c r="R18" s="5"/>
      <c r="S18" s="5"/>
      <c r="T18" s="5"/>
      <c r="U18" s="5"/>
      <c r="V18" s="5"/>
      <c r="W18" s="5"/>
      <c r="X18" s="5"/>
      <c r="Y18" s="5"/>
      <c r="Z18" s="5"/>
    </row>
    <row r="19" spans="1:26" ht="51">
      <c r="A19" s="21" t="s">
        <v>82</v>
      </c>
      <c r="B19" s="13">
        <v>1</v>
      </c>
      <c r="C19" s="14">
        <v>910</v>
      </c>
      <c r="D19" s="14">
        <f t="shared" ref="D19:D39" si="10">B19*C19</f>
        <v>910</v>
      </c>
      <c r="E19" s="14"/>
      <c r="F19" s="100">
        <f t="shared" ref="F19:F39" si="11">D19</f>
        <v>910</v>
      </c>
      <c r="G19" s="98">
        <f t="shared" ref="G19:G39" si="12">F19</f>
        <v>910</v>
      </c>
      <c r="H19" s="98">
        <v>0</v>
      </c>
      <c r="I19" s="99">
        <f>F19-G19-H19</f>
        <v>0</v>
      </c>
      <c r="J19" s="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8.25">
      <c r="A20" s="21" t="s">
        <v>83</v>
      </c>
      <c r="B20" s="13">
        <v>1</v>
      </c>
      <c r="C20" s="14">
        <v>1645</v>
      </c>
      <c r="D20" s="14">
        <f t="shared" si="10"/>
        <v>1645</v>
      </c>
      <c r="E20" s="14"/>
      <c r="F20" s="100">
        <f t="shared" si="11"/>
        <v>1645</v>
      </c>
      <c r="G20" s="98">
        <f t="shared" si="12"/>
        <v>1645</v>
      </c>
      <c r="H20" s="98">
        <v>0</v>
      </c>
      <c r="I20" s="99"/>
      <c r="J20" s="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21" t="s">
        <v>84</v>
      </c>
      <c r="B21" s="13">
        <v>1</v>
      </c>
      <c r="C21" s="14">
        <v>125</v>
      </c>
      <c r="D21" s="14">
        <f t="shared" si="10"/>
        <v>125</v>
      </c>
      <c r="E21" s="14"/>
      <c r="F21" s="100">
        <f t="shared" si="11"/>
        <v>125</v>
      </c>
      <c r="G21" s="98">
        <f t="shared" si="12"/>
        <v>125</v>
      </c>
      <c r="H21" s="98">
        <v>0</v>
      </c>
      <c r="I21" s="99"/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1" t="s">
        <v>85</v>
      </c>
      <c r="B22" s="13">
        <v>1</v>
      </c>
      <c r="C22" s="14">
        <v>75</v>
      </c>
      <c r="D22" s="14">
        <f t="shared" si="10"/>
        <v>75</v>
      </c>
      <c r="E22" s="14"/>
      <c r="F22" s="100">
        <f t="shared" si="11"/>
        <v>75</v>
      </c>
      <c r="G22" s="98">
        <f t="shared" si="12"/>
        <v>75</v>
      </c>
      <c r="H22" s="98">
        <v>0</v>
      </c>
      <c r="I22" s="99"/>
      <c r="J22" s="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21" t="s">
        <v>86</v>
      </c>
      <c r="B23" s="13">
        <v>1</v>
      </c>
      <c r="C23" s="14">
        <v>75</v>
      </c>
      <c r="D23" s="14">
        <f t="shared" si="10"/>
        <v>75</v>
      </c>
      <c r="E23" s="14"/>
      <c r="F23" s="100">
        <f t="shared" si="11"/>
        <v>75</v>
      </c>
      <c r="G23" s="98">
        <f t="shared" si="12"/>
        <v>75</v>
      </c>
      <c r="H23" s="98">
        <v>0</v>
      </c>
      <c r="I23" s="99"/>
      <c r="J23" s="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21" t="s">
        <v>87</v>
      </c>
      <c r="B24" s="13">
        <v>10</v>
      </c>
      <c r="C24" s="14">
        <v>40</v>
      </c>
      <c r="D24" s="14">
        <f t="shared" si="10"/>
        <v>400</v>
      </c>
      <c r="E24" s="14"/>
      <c r="F24" s="100">
        <f t="shared" si="11"/>
        <v>400</v>
      </c>
      <c r="G24" s="98">
        <f t="shared" si="12"/>
        <v>400</v>
      </c>
      <c r="H24" s="98">
        <v>0</v>
      </c>
      <c r="I24" s="99"/>
      <c r="J24" s="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21" t="s">
        <v>88</v>
      </c>
      <c r="B25" s="102">
        <v>2</v>
      </c>
      <c r="C25" s="14">
        <v>455</v>
      </c>
      <c r="D25" s="14">
        <f t="shared" si="10"/>
        <v>910</v>
      </c>
      <c r="E25" s="14"/>
      <c r="F25" s="100">
        <f t="shared" si="11"/>
        <v>910</v>
      </c>
      <c r="G25" s="98">
        <f t="shared" si="12"/>
        <v>910</v>
      </c>
      <c r="H25" s="98">
        <v>0</v>
      </c>
      <c r="I25" s="99"/>
      <c r="J25" s="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21" t="s">
        <v>89</v>
      </c>
      <c r="B26" s="13">
        <v>1</v>
      </c>
      <c r="C26" s="14">
        <v>3670</v>
      </c>
      <c r="D26" s="14">
        <f t="shared" si="10"/>
        <v>3670</v>
      </c>
      <c r="E26" s="14"/>
      <c r="F26" s="100">
        <f t="shared" si="11"/>
        <v>3670</v>
      </c>
      <c r="G26" s="98">
        <f t="shared" si="12"/>
        <v>3670</v>
      </c>
      <c r="H26" s="98">
        <v>0</v>
      </c>
      <c r="I26" s="99"/>
      <c r="J26" s="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21" t="s">
        <v>90</v>
      </c>
      <c r="B27" s="13">
        <v>1</v>
      </c>
      <c r="C27" s="14">
        <v>350</v>
      </c>
      <c r="D27" s="14">
        <f t="shared" si="10"/>
        <v>350</v>
      </c>
      <c r="E27" s="14"/>
      <c r="F27" s="100">
        <f t="shared" si="11"/>
        <v>350</v>
      </c>
      <c r="G27" s="98">
        <f t="shared" si="12"/>
        <v>350</v>
      </c>
      <c r="H27" s="98">
        <v>0</v>
      </c>
      <c r="I27" s="99"/>
      <c r="J27" s="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21" t="s">
        <v>91</v>
      </c>
      <c r="B28" s="13">
        <v>1</v>
      </c>
      <c r="C28" s="14">
        <v>330</v>
      </c>
      <c r="D28" s="14">
        <f t="shared" si="10"/>
        <v>330</v>
      </c>
      <c r="E28" s="14"/>
      <c r="F28" s="100">
        <f t="shared" si="11"/>
        <v>330</v>
      </c>
      <c r="G28" s="98">
        <f t="shared" si="12"/>
        <v>330</v>
      </c>
      <c r="H28" s="98">
        <v>0</v>
      </c>
      <c r="I28" s="99"/>
      <c r="J28" s="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21" t="s">
        <v>92</v>
      </c>
      <c r="B29" s="13">
        <v>1</v>
      </c>
      <c r="C29" s="14">
        <v>1200</v>
      </c>
      <c r="D29" s="14">
        <f t="shared" si="10"/>
        <v>1200</v>
      </c>
      <c r="E29" s="14"/>
      <c r="F29" s="100">
        <f t="shared" si="11"/>
        <v>1200</v>
      </c>
      <c r="G29" s="98">
        <f t="shared" si="12"/>
        <v>1200</v>
      </c>
      <c r="H29" s="98">
        <v>0</v>
      </c>
      <c r="I29" s="99"/>
      <c r="J29" s="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21" t="s">
        <v>93</v>
      </c>
      <c r="B30" s="13">
        <v>1</v>
      </c>
      <c r="C30" s="14">
        <v>3545</v>
      </c>
      <c r="D30" s="14">
        <f t="shared" si="10"/>
        <v>3545</v>
      </c>
      <c r="E30" s="14"/>
      <c r="F30" s="100">
        <f t="shared" si="11"/>
        <v>3545</v>
      </c>
      <c r="G30" s="98">
        <f t="shared" si="12"/>
        <v>3545</v>
      </c>
      <c r="H30" s="98">
        <v>0</v>
      </c>
      <c r="I30" s="99"/>
      <c r="J30" s="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21" t="s">
        <v>94</v>
      </c>
      <c r="B31" s="13">
        <v>1</v>
      </c>
      <c r="C31" s="14">
        <v>355</v>
      </c>
      <c r="D31" s="14">
        <f t="shared" si="10"/>
        <v>355</v>
      </c>
      <c r="E31" s="14"/>
      <c r="F31" s="100">
        <f t="shared" si="11"/>
        <v>355</v>
      </c>
      <c r="G31" s="98">
        <f t="shared" si="12"/>
        <v>355</v>
      </c>
      <c r="H31" s="98">
        <v>0</v>
      </c>
      <c r="I31" s="99"/>
      <c r="J31" s="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21" t="s">
        <v>95</v>
      </c>
      <c r="B32" s="13">
        <v>1</v>
      </c>
      <c r="C32" s="14">
        <v>170</v>
      </c>
      <c r="D32" s="14">
        <f t="shared" si="10"/>
        <v>170</v>
      </c>
      <c r="E32" s="14"/>
      <c r="F32" s="100">
        <f t="shared" si="11"/>
        <v>170</v>
      </c>
      <c r="G32" s="98">
        <f t="shared" si="12"/>
        <v>170</v>
      </c>
      <c r="H32" s="98">
        <v>0</v>
      </c>
      <c r="I32" s="99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21" t="s">
        <v>96</v>
      </c>
      <c r="B33" s="13">
        <v>1</v>
      </c>
      <c r="C33" s="14">
        <v>300</v>
      </c>
      <c r="D33" s="14">
        <f t="shared" si="10"/>
        <v>300</v>
      </c>
      <c r="E33" s="14"/>
      <c r="F33" s="100">
        <f t="shared" si="11"/>
        <v>300</v>
      </c>
      <c r="G33" s="98">
        <f t="shared" si="12"/>
        <v>300</v>
      </c>
      <c r="H33" s="98">
        <v>0</v>
      </c>
      <c r="I33" s="99"/>
      <c r="J33" s="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21" t="s">
        <v>97</v>
      </c>
      <c r="B34" s="13">
        <v>40</v>
      </c>
      <c r="C34" s="14">
        <v>45</v>
      </c>
      <c r="D34" s="14">
        <f t="shared" si="10"/>
        <v>1800</v>
      </c>
      <c r="E34" s="14"/>
      <c r="F34" s="100">
        <f t="shared" si="11"/>
        <v>1800</v>
      </c>
      <c r="G34" s="98">
        <f t="shared" si="12"/>
        <v>1800</v>
      </c>
      <c r="H34" s="98">
        <v>0</v>
      </c>
      <c r="I34" s="99"/>
      <c r="J34" s="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12" t="s">
        <v>98</v>
      </c>
      <c r="B35" s="13">
        <v>1</v>
      </c>
      <c r="C35" s="14">
        <v>230</v>
      </c>
      <c r="D35" s="14">
        <f t="shared" si="10"/>
        <v>230</v>
      </c>
      <c r="E35" s="14"/>
      <c r="F35" s="100">
        <f t="shared" si="11"/>
        <v>230</v>
      </c>
      <c r="G35" s="98">
        <f t="shared" si="12"/>
        <v>230</v>
      </c>
      <c r="H35" s="98">
        <v>0</v>
      </c>
      <c r="I35" s="99"/>
      <c r="J35" s="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12" t="s">
        <v>99</v>
      </c>
      <c r="B36" s="13">
        <v>6</v>
      </c>
      <c r="C36" s="14">
        <v>200</v>
      </c>
      <c r="D36" s="14">
        <f t="shared" si="10"/>
        <v>1200</v>
      </c>
      <c r="E36" s="14"/>
      <c r="F36" s="100">
        <f t="shared" si="11"/>
        <v>1200</v>
      </c>
      <c r="G36" s="98">
        <f t="shared" si="12"/>
        <v>1200</v>
      </c>
      <c r="H36" s="98">
        <v>0</v>
      </c>
      <c r="I36" s="99"/>
      <c r="J36" s="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12" t="s">
        <v>100</v>
      </c>
      <c r="B37" s="13">
        <v>6</v>
      </c>
      <c r="C37" s="14">
        <v>115</v>
      </c>
      <c r="D37" s="14">
        <f t="shared" si="10"/>
        <v>690</v>
      </c>
      <c r="E37" s="14"/>
      <c r="F37" s="100">
        <f t="shared" si="11"/>
        <v>690</v>
      </c>
      <c r="G37" s="98">
        <f t="shared" si="12"/>
        <v>690</v>
      </c>
      <c r="H37" s="98">
        <v>0</v>
      </c>
      <c r="I37" s="99"/>
      <c r="J37" s="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12" t="s">
        <v>101</v>
      </c>
      <c r="B38" s="13">
        <v>2</v>
      </c>
      <c r="C38" s="14">
        <v>660</v>
      </c>
      <c r="D38" s="14">
        <f t="shared" si="10"/>
        <v>1320</v>
      </c>
      <c r="E38" s="14"/>
      <c r="F38" s="100">
        <f t="shared" si="11"/>
        <v>1320</v>
      </c>
      <c r="G38" s="98">
        <f t="shared" si="12"/>
        <v>1320</v>
      </c>
      <c r="H38" s="98">
        <v>0</v>
      </c>
      <c r="I38" s="99"/>
      <c r="J38" s="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12" t="s">
        <v>102</v>
      </c>
      <c r="B39" s="13">
        <v>4</v>
      </c>
      <c r="C39" s="14">
        <v>400</v>
      </c>
      <c r="D39" s="14">
        <f t="shared" si="10"/>
        <v>1600</v>
      </c>
      <c r="E39" s="14"/>
      <c r="F39" s="100">
        <f t="shared" si="11"/>
        <v>1600</v>
      </c>
      <c r="G39" s="98">
        <f t="shared" si="12"/>
        <v>1600</v>
      </c>
      <c r="H39" s="98">
        <v>0</v>
      </c>
      <c r="I39" s="99"/>
      <c r="J39" s="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8" t="s">
        <v>103</v>
      </c>
      <c r="B40" s="23"/>
      <c r="C40" s="24"/>
      <c r="D40" s="17">
        <f t="shared" ref="D40:H40" si="13">SUM(D19:D39)</f>
        <v>20900</v>
      </c>
      <c r="E40" s="17">
        <f t="shared" si="13"/>
        <v>0</v>
      </c>
      <c r="F40" s="17">
        <f t="shared" si="13"/>
        <v>20900</v>
      </c>
      <c r="G40" s="17">
        <f t="shared" si="13"/>
        <v>20900</v>
      </c>
      <c r="H40" s="17">
        <f t="shared" si="13"/>
        <v>0</v>
      </c>
      <c r="I40" s="99"/>
      <c r="J40" s="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21" t="s">
        <v>104</v>
      </c>
      <c r="B41" s="13">
        <v>9</v>
      </c>
      <c r="C41" s="14">
        <v>125</v>
      </c>
      <c r="D41" s="14">
        <f t="shared" ref="D41:D57" si="14">B41*C41</f>
        <v>1125</v>
      </c>
      <c r="E41" s="14"/>
      <c r="F41" s="100">
        <f t="shared" ref="F41:F57" si="15">D41</f>
        <v>1125</v>
      </c>
      <c r="G41" s="98">
        <f t="shared" ref="G41:G57" si="16">F41</f>
        <v>1125</v>
      </c>
      <c r="H41" s="98">
        <v>0</v>
      </c>
      <c r="I41" s="99"/>
      <c r="J41" s="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21" t="s">
        <v>105</v>
      </c>
      <c r="B42" s="13">
        <v>20</v>
      </c>
      <c r="C42" s="14">
        <v>105</v>
      </c>
      <c r="D42" s="14">
        <f t="shared" si="14"/>
        <v>2100</v>
      </c>
      <c r="E42" s="14"/>
      <c r="F42" s="100">
        <f t="shared" si="15"/>
        <v>2100</v>
      </c>
      <c r="G42" s="98">
        <f t="shared" si="16"/>
        <v>2100</v>
      </c>
      <c r="H42" s="98">
        <v>0</v>
      </c>
      <c r="I42" s="99"/>
      <c r="J42" s="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21" t="s">
        <v>106</v>
      </c>
      <c r="B43" s="13">
        <v>5</v>
      </c>
      <c r="C43" s="14">
        <v>155</v>
      </c>
      <c r="D43" s="14">
        <f t="shared" si="14"/>
        <v>775</v>
      </c>
      <c r="E43" s="14"/>
      <c r="F43" s="100">
        <f t="shared" si="15"/>
        <v>775</v>
      </c>
      <c r="G43" s="98">
        <f t="shared" si="16"/>
        <v>775</v>
      </c>
      <c r="H43" s="98">
        <v>0</v>
      </c>
      <c r="I43" s="99"/>
      <c r="J43" s="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21" t="s">
        <v>107</v>
      </c>
      <c r="B44" s="13">
        <v>20</v>
      </c>
      <c r="C44" s="14">
        <v>45</v>
      </c>
      <c r="D44" s="14">
        <f t="shared" si="14"/>
        <v>900</v>
      </c>
      <c r="E44" s="14"/>
      <c r="F44" s="100">
        <f t="shared" si="15"/>
        <v>900</v>
      </c>
      <c r="G44" s="98">
        <f t="shared" si="16"/>
        <v>900</v>
      </c>
      <c r="H44" s="98">
        <v>0</v>
      </c>
      <c r="I44" s="99"/>
      <c r="J44" s="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21" t="s">
        <v>108</v>
      </c>
      <c r="B45" s="13">
        <v>1</v>
      </c>
      <c r="C45" s="14">
        <v>1150</v>
      </c>
      <c r="D45" s="14">
        <f t="shared" si="14"/>
        <v>1150</v>
      </c>
      <c r="E45" s="14"/>
      <c r="F45" s="100">
        <f t="shared" si="15"/>
        <v>1150</v>
      </c>
      <c r="G45" s="98">
        <f t="shared" si="16"/>
        <v>1150</v>
      </c>
      <c r="H45" s="98">
        <v>0</v>
      </c>
      <c r="I45" s="99"/>
      <c r="J45" s="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21" t="s">
        <v>109</v>
      </c>
      <c r="B46" s="13">
        <v>1</v>
      </c>
      <c r="C46" s="14">
        <v>100</v>
      </c>
      <c r="D46" s="14">
        <f t="shared" si="14"/>
        <v>100</v>
      </c>
      <c r="E46" s="14"/>
      <c r="F46" s="100">
        <f t="shared" si="15"/>
        <v>100</v>
      </c>
      <c r="G46" s="98">
        <f t="shared" si="16"/>
        <v>100</v>
      </c>
      <c r="H46" s="98">
        <v>0</v>
      </c>
      <c r="I46" s="99"/>
      <c r="J46" s="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21" t="s">
        <v>110</v>
      </c>
      <c r="B47" s="13">
        <v>1</v>
      </c>
      <c r="C47" s="14">
        <v>900</v>
      </c>
      <c r="D47" s="14">
        <f t="shared" si="14"/>
        <v>900</v>
      </c>
      <c r="E47" s="14"/>
      <c r="F47" s="100">
        <f t="shared" si="15"/>
        <v>900</v>
      </c>
      <c r="G47" s="98">
        <f t="shared" si="16"/>
        <v>900</v>
      </c>
      <c r="H47" s="98">
        <v>0</v>
      </c>
      <c r="I47" s="99"/>
      <c r="J47" s="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21" t="s">
        <v>111</v>
      </c>
      <c r="B48" s="13">
        <v>1</v>
      </c>
      <c r="C48" s="14">
        <v>120</v>
      </c>
      <c r="D48" s="14">
        <f t="shared" si="14"/>
        <v>120</v>
      </c>
      <c r="E48" s="14"/>
      <c r="F48" s="100">
        <f t="shared" si="15"/>
        <v>120</v>
      </c>
      <c r="G48" s="98">
        <f t="shared" si="16"/>
        <v>120</v>
      </c>
      <c r="H48" s="98">
        <v>0</v>
      </c>
      <c r="I48" s="99"/>
      <c r="J48" s="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21" t="s">
        <v>112</v>
      </c>
      <c r="B49" s="13">
        <v>5</v>
      </c>
      <c r="C49" s="14">
        <v>760</v>
      </c>
      <c r="D49" s="14">
        <f t="shared" si="14"/>
        <v>3800</v>
      </c>
      <c r="E49" s="14"/>
      <c r="F49" s="100">
        <f t="shared" si="15"/>
        <v>3800</v>
      </c>
      <c r="G49" s="98">
        <f t="shared" si="16"/>
        <v>3800</v>
      </c>
      <c r="H49" s="98">
        <v>0</v>
      </c>
      <c r="I49" s="99"/>
      <c r="J49" s="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21" t="s">
        <v>113</v>
      </c>
      <c r="B50" s="13">
        <v>1</v>
      </c>
      <c r="C50" s="14">
        <v>3250</v>
      </c>
      <c r="D50" s="14">
        <f t="shared" si="14"/>
        <v>3250</v>
      </c>
      <c r="E50" s="14"/>
      <c r="F50" s="100">
        <f t="shared" si="15"/>
        <v>3250</v>
      </c>
      <c r="G50" s="98">
        <f t="shared" si="16"/>
        <v>3250</v>
      </c>
      <c r="H50" s="98">
        <v>0</v>
      </c>
      <c r="I50" s="99"/>
      <c r="J50" s="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21" t="s">
        <v>114</v>
      </c>
      <c r="B51" s="13">
        <v>1</v>
      </c>
      <c r="C51" s="14">
        <v>650</v>
      </c>
      <c r="D51" s="14">
        <f t="shared" si="14"/>
        <v>650</v>
      </c>
      <c r="E51" s="14"/>
      <c r="F51" s="100">
        <f t="shared" si="15"/>
        <v>650</v>
      </c>
      <c r="G51" s="98">
        <f t="shared" si="16"/>
        <v>650</v>
      </c>
      <c r="H51" s="98">
        <v>0</v>
      </c>
      <c r="I51" s="99"/>
      <c r="J51" s="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21" t="s">
        <v>115</v>
      </c>
      <c r="B52" s="13">
        <v>100</v>
      </c>
      <c r="C52" s="14">
        <v>12</v>
      </c>
      <c r="D52" s="14">
        <f t="shared" si="14"/>
        <v>1200</v>
      </c>
      <c r="E52" s="14"/>
      <c r="F52" s="100">
        <f t="shared" si="15"/>
        <v>1200</v>
      </c>
      <c r="G52" s="98">
        <f t="shared" si="16"/>
        <v>1200</v>
      </c>
      <c r="H52" s="98">
        <v>0</v>
      </c>
      <c r="I52" s="99"/>
      <c r="J52" s="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21" t="s">
        <v>116</v>
      </c>
      <c r="B53" s="13">
        <v>50</v>
      </c>
      <c r="C53" s="14">
        <v>50</v>
      </c>
      <c r="D53" s="14">
        <f t="shared" si="14"/>
        <v>2500</v>
      </c>
      <c r="E53" s="14"/>
      <c r="F53" s="100">
        <f t="shared" si="15"/>
        <v>2500</v>
      </c>
      <c r="G53" s="98">
        <f t="shared" si="16"/>
        <v>2500</v>
      </c>
      <c r="H53" s="98">
        <v>0</v>
      </c>
      <c r="I53" s="99"/>
      <c r="J53" s="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21" t="s">
        <v>117</v>
      </c>
      <c r="B54" s="13">
        <v>100</v>
      </c>
      <c r="C54" s="14">
        <v>25</v>
      </c>
      <c r="D54" s="14">
        <f t="shared" si="14"/>
        <v>2500</v>
      </c>
      <c r="E54" s="14"/>
      <c r="F54" s="100">
        <f t="shared" si="15"/>
        <v>2500</v>
      </c>
      <c r="G54" s="98">
        <f t="shared" si="16"/>
        <v>2500</v>
      </c>
      <c r="H54" s="98">
        <v>0</v>
      </c>
      <c r="I54" s="99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21" t="s">
        <v>118</v>
      </c>
      <c r="B55" s="13">
        <v>100</v>
      </c>
      <c r="C55" s="14">
        <v>12</v>
      </c>
      <c r="D55" s="14">
        <f t="shared" si="14"/>
        <v>1200</v>
      </c>
      <c r="E55" s="14"/>
      <c r="F55" s="100">
        <f t="shared" si="15"/>
        <v>1200</v>
      </c>
      <c r="G55" s="98">
        <f t="shared" si="16"/>
        <v>1200</v>
      </c>
      <c r="H55" s="98">
        <v>0</v>
      </c>
      <c r="I55" s="99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21" t="s">
        <v>119</v>
      </c>
      <c r="B56" s="13">
        <v>100</v>
      </c>
      <c r="C56" s="14">
        <v>2</v>
      </c>
      <c r="D56" s="14">
        <f t="shared" si="14"/>
        <v>200</v>
      </c>
      <c r="E56" s="14"/>
      <c r="F56" s="100">
        <f t="shared" si="15"/>
        <v>200</v>
      </c>
      <c r="G56" s="98">
        <f t="shared" si="16"/>
        <v>200</v>
      </c>
      <c r="H56" s="98">
        <v>0</v>
      </c>
      <c r="I56" s="99"/>
      <c r="J56" s="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21" t="s">
        <v>120</v>
      </c>
      <c r="B57" s="13">
        <v>1000</v>
      </c>
      <c r="C57" s="14">
        <v>0.5</v>
      </c>
      <c r="D57" s="14">
        <f t="shared" si="14"/>
        <v>500</v>
      </c>
      <c r="E57" s="14"/>
      <c r="F57" s="100">
        <f t="shared" si="15"/>
        <v>500</v>
      </c>
      <c r="G57" s="98">
        <f t="shared" si="16"/>
        <v>500</v>
      </c>
      <c r="H57" s="98">
        <v>0</v>
      </c>
      <c r="I57" s="99"/>
      <c r="J57" s="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15" t="s">
        <v>121</v>
      </c>
      <c r="B58" s="16"/>
      <c r="C58" s="17"/>
      <c r="D58" s="17">
        <f t="shared" ref="D58:H58" si="17">SUM(D41:D57)</f>
        <v>22970</v>
      </c>
      <c r="E58" s="17">
        <f t="shared" si="17"/>
        <v>0</v>
      </c>
      <c r="F58" s="17">
        <f t="shared" si="17"/>
        <v>22970</v>
      </c>
      <c r="G58" s="17">
        <f t="shared" si="17"/>
        <v>22970</v>
      </c>
      <c r="H58" s="17">
        <f t="shared" si="17"/>
        <v>0</v>
      </c>
      <c r="I58" s="99"/>
      <c r="J58" s="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8" t="s">
        <v>122</v>
      </c>
      <c r="B59" s="23"/>
      <c r="C59" s="24"/>
      <c r="D59" s="24"/>
      <c r="E59" s="24"/>
      <c r="F59" s="101"/>
      <c r="G59" s="18"/>
      <c r="H59" s="18"/>
      <c r="I59" s="99"/>
      <c r="J59" s="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12" t="s">
        <v>123</v>
      </c>
      <c r="B60" s="28">
        <v>1</v>
      </c>
      <c r="C60" s="31">
        <v>680</v>
      </c>
      <c r="D60" s="14">
        <f t="shared" ref="D60:D69" si="18">B60*C60</f>
        <v>680</v>
      </c>
      <c r="E60" s="14"/>
      <c r="F60" s="100">
        <f t="shared" ref="F60:F69" si="19">D60</f>
        <v>680</v>
      </c>
      <c r="G60" s="98">
        <f t="shared" ref="G60:G69" si="20">F60</f>
        <v>680</v>
      </c>
      <c r="H60" s="98">
        <v>0</v>
      </c>
      <c r="I60" s="99"/>
      <c r="J60" s="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12" t="s">
        <v>124</v>
      </c>
      <c r="B61" s="28">
        <v>1</v>
      </c>
      <c r="C61" s="31">
        <v>680</v>
      </c>
      <c r="D61" s="14">
        <f t="shared" si="18"/>
        <v>680</v>
      </c>
      <c r="E61" s="14"/>
      <c r="F61" s="100">
        <f t="shared" si="19"/>
        <v>680</v>
      </c>
      <c r="G61" s="98">
        <f t="shared" si="20"/>
        <v>680</v>
      </c>
      <c r="H61" s="98">
        <v>0</v>
      </c>
      <c r="I61" s="99"/>
      <c r="J61" s="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12" t="s">
        <v>125</v>
      </c>
      <c r="B62" s="28">
        <v>5</v>
      </c>
      <c r="C62" s="31">
        <v>400</v>
      </c>
      <c r="D62" s="14">
        <f t="shared" si="18"/>
        <v>2000</v>
      </c>
      <c r="E62" s="14"/>
      <c r="F62" s="100">
        <f t="shared" si="19"/>
        <v>2000</v>
      </c>
      <c r="G62" s="98">
        <f t="shared" si="20"/>
        <v>2000</v>
      </c>
      <c r="H62" s="98">
        <v>0</v>
      </c>
      <c r="I62" s="99"/>
      <c r="J62" s="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12" t="s">
        <v>126</v>
      </c>
      <c r="B63" s="28">
        <v>5</v>
      </c>
      <c r="C63" s="31">
        <v>450</v>
      </c>
      <c r="D63" s="14">
        <f t="shared" si="18"/>
        <v>2250</v>
      </c>
      <c r="E63" s="14"/>
      <c r="F63" s="100">
        <f t="shared" si="19"/>
        <v>2250</v>
      </c>
      <c r="G63" s="98">
        <f t="shared" si="20"/>
        <v>2250</v>
      </c>
      <c r="H63" s="98">
        <v>0</v>
      </c>
      <c r="I63" s="99"/>
      <c r="J63" s="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12" t="s">
        <v>127</v>
      </c>
      <c r="B64" s="28">
        <v>5</v>
      </c>
      <c r="C64" s="31">
        <v>89</v>
      </c>
      <c r="D64" s="14">
        <f t="shared" si="18"/>
        <v>445</v>
      </c>
      <c r="E64" s="14"/>
      <c r="F64" s="100">
        <f t="shared" si="19"/>
        <v>445</v>
      </c>
      <c r="G64" s="98">
        <f t="shared" si="20"/>
        <v>445</v>
      </c>
      <c r="H64" s="98">
        <v>0</v>
      </c>
      <c r="I64" s="99"/>
      <c r="J64" s="6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12" t="s">
        <v>128</v>
      </c>
      <c r="B65" s="28">
        <v>10</v>
      </c>
      <c r="C65" s="31">
        <v>67</v>
      </c>
      <c r="D65" s="14">
        <f t="shared" si="18"/>
        <v>670</v>
      </c>
      <c r="E65" s="14"/>
      <c r="F65" s="100">
        <f t="shared" si="19"/>
        <v>670</v>
      </c>
      <c r="G65" s="98">
        <f t="shared" si="20"/>
        <v>670</v>
      </c>
      <c r="H65" s="98">
        <v>0</v>
      </c>
      <c r="I65" s="99"/>
      <c r="J65" s="6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12" t="s">
        <v>129</v>
      </c>
      <c r="B66" s="28">
        <v>15</v>
      </c>
      <c r="C66" s="31">
        <v>158</v>
      </c>
      <c r="D66" s="14">
        <f t="shared" si="18"/>
        <v>2370</v>
      </c>
      <c r="E66" s="14"/>
      <c r="F66" s="100">
        <f t="shared" si="19"/>
        <v>2370</v>
      </c>
      <c r="G66" s="98">
        <f t="shared" si="20"/>
        <v>2370</v>
      </c>
      <c r="H66" s="98">
        <v>0</v>
      </c>
      <c r="I66" s="99"/>
      <c r="J66" s="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12" t="s">
        <v>130</v>
      </c>
      <c r="B67" s="28">
        <v>10</v>
      </c>
      <c r="C67" s="31">
        <v>145</v>
      </c>
      <c r="D67" s="14">
        <f t="shared" si="18"/>
        <v>1450</v>
      </c>
      <c r="E67" s="14"/>
      <c r="F67" s="100">
        <f t="shared" si="19"/>
        <v>1450</v>
      </c>
      <c r="G67" s="98">
        <f t="shared" si="20"/>
        <v>1450</v>
      </c>
      <c r="H67" s="98">
        <v>0</v>
      </c>
      <c r="I67" s="99"/>
      <c r="J67" s="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12" t="s">
        <v>131</v>
      </c>
      <c r="B68" s="28">
        <v>35</v>
      </c>
      <c r="C68" s="31">
        <v>56</v>
      </c>
      <c r="D68" s="14">
        <f t="shared" si="18"/>
        <v>1960</v>
      </c>
      <c r="E68" s="14"/>
      <c r="F68" s="100">
        <f t="shared" si="19"/>
        <v>1960</v>
      </c>
      <c r="G68" s="98">
        <f t="shared" si="20"/>
        <v>1960</v>
      </c>
      <c r="H68" s="98">
        <v>0</v>
      </c>
      <c r="I68" s="99"/>
      <c r="J68" s="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12" t="s">
        <v>132</v>
      </c>
      <c r="B69" s="28">
        <v>1</v>
      </c>
      <c r="C69" s="31">
        <v>2225</v>
      </c>
      <c r="D69" s="14">
        <f t="shared" si="18"/>
        <v>2225</v>
      </c>
      <c r="E69" s="14"/>
      <c r="F69" s="100">
        <f t="shared" si="19"/>
        <v>2225</v>
      </c>
      <c r="G69" s="98">
        <f t="shared" si="20"/>
        <v>2225</v>
      </c>
      <c r="H69" s="98">
        <v>0</v>
      </c>
      <c r="I69" s="99"/>
      <c r="J69" s="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15" t="s">
        <v>5</v>
      </c>
      <c r="B70" s="16"/>
      <c r="C70" s="17"/>
      <c r="D70" s="17">
        <f t="shared" ref="D70:H70" si="21">SUM(D60:D69)</f>
        <v>14730</v>
      </c>
      <c r="E70" s="17">
        <f t="shared" si="21"/>
        <v>0</v>
      </c>
      <c r="F70" s="17">
        <f t="shared" si="21"/>
        <v>14730</v>
      </c>
      <c r="G70" s="17">
        <f t="shared" si="21"/>
        <v>14730</v>
      </c>
      <c r="H70" s="17">
        <f t="shared" si="21"/>
        <v>0</v>
      </c>
      <c r="I70" s="99"/>
      <c r="J70" s="6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8" t="s">
        <v>133</v>
      </c>
      <c r="B71" s="23"/>
      <c r="C71" s="24"/>
      <c r="D71" s="24"/>
      <c r="E71" s="24"/>
      <c r="F71" s="101"/>
      <c r="G71" s="18"/>
      <c r="H71" s="18"/>
      <c r="I71" s="99"/>
      <c r="J71" s="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27" t="s">
        <v>134</v>
      </c>
      <c r="B72" s="28">
        <v>1</v>
      </c>
      <c r="C72" s="31">
        <v>550</v>
      </c>
      <c r="D72" s="14">
        <f t="shared" ref="D72:D75" si="22">B72*C72</f>
        <v>550</v>
      </c>
      <c r="E72" s="14"/>
      <c r="F72" s="100">
        <f t="shared" ref="F72:F75" si="23">D72</f>
        <v>550</v>
      </c>
      <c r="G72" s="98">
        <f t="shared" ref="G72:G75" si="24">F72</f>
        <v>550</v>
      </c>
      <c r="H72" s="98">
        <v>0</v>
      </c>
      <c r="I72" s="99"/>
      <c r="J72" s="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27" t="s">
        <v>135</v>
      </c>
      <c r="B73" s="28">
        <v>1</v>
      </c>
      <c r="C73" s="31">
        <v>300</v>
      </c>
      <c r="D73" s="14">
        <f t="shared" si="22"/>
        <v>300</v>
      </c>
      <c r="E73" s="14"/>
      <c r="F73" s="100">
        <f t="shared" si="23"/>
        <v>300</v>
      </c>
      <c r="G73" s="98">
        <f t="shared" si="24"/>
        <v>300</v>
      </c>
      <c r="H73" s="98">
        <v>0</v>
      </c>
      <c r="I73" s="99"/>
      <c r="J73" s="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27" t="s">
        <v>136</v>
      </c>
      <c r="B74" s="28">
        <v>1</v>
      </c>
      <c r="C74" s="31">
        <v>800</v>
      </c>
      <c r="D74" s="14">
        <f t="shared" si="22"/>
        <v>800</v>
      </c>
      <c r="E74" s="14"/>
      <c r="F74" s="100">
        <f t="shared" si="23"/>
        <v>800</v>
      </c>
      <c r="G74" s="98">
        <f t="shared" si="24"/>
        <v>800</v>
      </c>
      <c r="H74" s="98">
        <v>0</v>
      </c>
      <c r="I74" s="99"/>
      <c r="J74" s="6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27" t="s">
        <v>137</v>
      </c>
      <c r="B75" s="28">
        <v>1</v>
      </c>
      <c r="C75" s="31">
        <v>40000</v>
      </c>
      <c r="D75" s="14">
        <f t="shared" si="22"/>
        <v>40000</v>
      </c>
      <c r="E75" s="14"/>
      <c r="F75" s="100">
        <f t="shared" si="23"/>
        <v>40000</v>
      </c>
      <c r="G75" s="98">
        <f t="shared" si="24"/>
        <v>40000</v>
      </c>
      <c r="H75" s="98">
        <v>0</v>
      </c>
      <c r="I75" s="99"/>
      <c r="J75" s="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15" t="s">
        <v>6</v>
      </c>
      <c r="B76" s="16"/>
      <c r="C76" s="17"/>
      <c r="D76" s="17">
        <f t="shared" ref="D76:H76" si="25">SUM(D72:D75)</f>
        <v>41650</v>
      </c>
      <c r="E76" s="17">
        <f t="shared" si="25"/>
        <v>0</v>
      </c>
      <c r="F76" s="17">
        <f t="shared" si="25"/>
        <v>41650</v>
      </c>
      <c r="G76" s="17">
        <f t="shared" si="25"/>
        <v>41650</v>
      </c>
      <c r="H76" s="17">
        <f t="shared" si="25"/>
        <v>0</v>
      </c>
      <c r="I76" s="99"/>
      <c r="J76" s="6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8" t="s">
        <v>138</v>
      </c>
      <c r="B77" s="23"/>
      <c r="C77" s="24"/>
      <c r="D77" s="24"/>
      <c r="E77" s="24"/>
      <c r="F77" s="101"/>
      <c r="G77" s="18"/>
      <c r="H77" s="18"/>
      <c r="I77" s="99"/>
      <c r="J77" s="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27" t="s">
        <v>139</v>
      </c>
      <c r="B78" s="13">
        <v>6</v>
      </c>
      <c r="C78" s="14">
        <v>30</v>
      </c>
      <c r="D78" s="14">
        <f t="shared" ref="D78:D79" si="26">B78*C78</f>
        <v>180</v>
      </c>
      <c r="E78" s="14"/>
      <c r="F78" s="97">
        <f t="shared" ref="F78:F79" si="27">D78</f>
        <v>180</v>
      </c>
      <c r="G78" s="98">
        <f t="shared" ref="G78:G79" si="28">F78</f>
        <v>180</v>
      </c>
      <c r="H78" s="98">
        <v>0</v>
      </c>
      <c r="I78" s="99"/>
      <c r="J78" s="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27" t="s">
        <v>140</v>
      </c>
      <c r="B79" s="28">
        <v>6</v>
      </c>
      <c r="C79" s="14">
        <v>105</v>
      </c>
      <c r="D79" s="14">
        <f t="shared" si="26"/>
        <v>630</v>
      </c>
      <c r="E79" s="14"/>
      <c r="F79" s="97">
        <f t="shared" si="27"/>
        <v>630</v>
      </c>
      <c r="G79" s="98">
        <f t="shared" si="28"/>
        <v>630</v>
      </c>
      <c r="H79" s="98">
        <v>0</v>
      </c>
      <c r="I79" s="103"/>
      <c r="J79" s="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15" t="s">
        <v>7</v>
      </c>
      <c r="B80" s="16"/>
      <c r="C80" s="17"/>
      <c r="D80" s="17">
        <f t="shared" ref="D80:H80" si="29">SUM(D78:D79)</f>
        <v>810</v>
      </c>
      <c r="E80" s="17">
        <f t="shared" si="29"/>
        <v>0</v>
      </c>
      <c r="F80" s="17">
        <f t="shared" si="29"/>
        <v>810</v>
      </c>
      <c r="G80" s="17">
        <f t="shared" si="29"/>
        <v>810</v>
      </c>
      <c r="H80" s="17">
        <f t="shared" si="29"/>
        <v>0</v>
      </c>
      <c r="I80" s="99"/>
      <c r="J80" s="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15" t="s">
        <v>8</v>
      </c>
      <c r="B81" s="32"/>
      <c r="C81" s="33"/>
      <c r="D81" s="33">
        <f t="shared" ref="D81:H81" si="30">SUM(D9,D16,D40,D58,D70,D76,D80)</f>
        <v>118069</v>
      </c>
      <c r="E81" s="33">
        <f t="shared" si="30"/>
        <v>0</v>
      </c>
      <c r="F81" s="33">
        <f t="shared" si="30"/>
        <v>118069</v>
      </c>
      <c r="G81" s="33">
        <f t="shared" si="30"/>
        <v>118069</v>
      </c>
      <c r="H81" s="33">
        <f t="shared" si="30"/>
        <v>0</v>
      </c>
      <c r="I81" s="99"/>
      <c r="J81" s="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15" t="s">
        <v>9</v>
      </c>
      <c r="B82" s="32"/>
      <c r="C82" s="33"/>
      <c r="D82" s="33"/>
      <c r="E82" s="33"/>
      <c r="F82" s="33">
        <f>F81</f>
        <v>118069</v>
      </c>
      <c r="G82" s="33"/>
      <c r="H82" s="33"/>
      <c r="I82" s="99"/>
      <c r="J82" s="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104" t="s">
        <v>141</v>
      </c>
      <c r="B83" s="105"/>
      <c r="C83" s="106"/>
      <c r="D83" s="107">
        <f>D81/F82</f>
        <v>1</v>
      </c>
      <c r="E83" s="107">
        <f>E81/F82</f>
        <v>0</v>
      </c>
      <c r="F83" s="108"/>
      <c r="G83" s="109"/>
      <c r="H83" s="109"/>
      <c r="I83" s="41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34"/>
      <c r="B84" s="35"/>
      <c r="C84" s="36"/>
      <c r="D84" s="36"/>
      <c r="E84" s="36"/>
      <c r="F84" s="37"/>
      <c r="G84" s="149" t="s">
        <v>10</v>
      </c>
      <c r="H84" s="150"/>
      <c r="I84" s="110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34"/>
      <c r="B85" s="35"/>
      <c r="C85" s="39"/>
      <c r="D85" s="39"/>
      <c r="E85" s="39"/>
      <c r="F85" s="37"/>
      <c r="G85" s="40">
        <f>D81</f>
        <v>118069</v>
      </c>
      <c r="H85" s="40">
        <f>0</f>
        <v>0</v>
      </c>
      <c r="I85" s="37"/>
      <c r="J85" s="1"/>
      <c r="K85" s="1"/>
      <c r="L85" s="1"/>
      <c r="M85" s="1"/>
      <c r="N85" s="1"/>
      <c r="O85" s="1"/>
      <c r="P85" s="1"/>
      <c r="Q85" s="1"/>
      <c r="R85" s="1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34"/>
      <c r="B86" s="35"/>
      <c r="C86" s="39"/>
      <c r="D86" s="39"/>
      <c r="E86" s="39"/>
      <c r="F86" s="37"/>
      <c r="G86" s="41">
        <f t="shared" ref="G86:H86" si="31">G81-G85</f>
        <v>0</v>
      </c>
      <c r="H86" s="41">
        <f t="shared" si="31"/>
        <v>0</v>
      </c>
      <c r="I86" s="41"/>
      <c r="J86" s="1"/>
      <c r="K86" s="1"/>
      <c r="L86" s="1"/>
      <c r="M86" s="1"/>
      <c r="N86" s="1"/>
      <c r="O86" s="1"/>
      <c r="P86" s="1"/>
      <c r="Q86" s="1"/>
      <c r="R86" s="1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34"/>
      <c r="B87" s="35"/>
      <c r="C87" s="39"/>
      <c r="D87" s="39"/>
      <c r="E87" s="39"/>
      <c r="F87" s="37"/>
      <c r="G87" s="37"/>
      <c r="H87" s="37"/>
      <c r="I87" s="37"/>
      <c r="J87" s="1"/>
      <c r="K87" s="1"/>
      <c r="L87" s="1"/>
      <c r="M87" s="1"/>
      <c r="N87" s="1"/>
      <c r="O87" s="1"/>
      <c r="P87" s="1"/>
      <c r="Q87" s="1"/>
      <c r="R87" s="1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34"/>
      <c r="B88" s="35"/>
      <c r="C88" s="36"/>
      <c r="D88" s="36"/>
      <c r="E88" s="36"/>
      <c r="F88" s="37"/>
      <c r="G88" s="37"/>
      <c r="H88" s="37"/>
      <c r="I88" s="37"/>
      <c r="J88" s="1"/>
      <c r="K88" s="1"/>
      <c r="L88" s="1"/>
      <c r="M88" s="1"/>
      <c r="N88" s="1"/>
      <c r="O88" s="1"/>
      <c r="P88" s="1"/>
      <c r="Q88" s="1"/>
      <c r="R88" s="1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6"/>
      <c r="B89" s="43"/>
      <c r="C89" s="44"/>
      <c r="D89" s="44"/>
      <c r="E89" s="44"/>
      <c r="F89" s="45"/>
      <c r="G89" s="45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6"/>
      <c r="B90" s="43"/>
      <c r="C90" s="44"/>
      <c r="D90" s="44"/>
      <c r="E90" s="44"/>
      <c r="F90" s="45"/>
      <c r="G90" s="45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6"/>
      <c r="B91" s="43"/>
      <c r="C91" s="44"/>
      <c r="D91" s="44"/>
      <c r="E91" s="44"/>
      <c r="F91" s="45"/>
      <c r="G91" s="45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6"/>
      <c r="B92" s="43"/>
      <c r="C92" s="44"/>
      <c r="D92" s="44"/>
      <c r="E92" s="44"/>
      <c r="F92" s="45"/>
      <c r="G92" s="45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6"/>
      <c r="B93" s="43"/>
      <c r="C93" s="44"/>
      <c r="D93" s="44"/>
      <c r="E93" s="44"/>
      <c r="F93" s="45"/>
      <c r="G93" s="45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6"/>
      <c r="B94" s="43"/>
      <c r="C94" s="44"/>
      <c r="D94" s="44"/>
      <c r="E94" s="44"/>
      <c r="F94" s="45"/>
      <c r="G94" s="45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6"/>
      <c r="B95" s="43"/>
      <c r="C95" s="44"/>
      <c r="D95" s="44"/>
      <c r="E95" s="44"/>
      <c r="F95" s="45"/>
      <c r="G95" s="45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6"/>
      <c r="B96" s="43"/>
      <c r="C96" s="44"/>
      <c r="D96" s="44"/>
      <c r="E96" s="44"/>
      <c r="F96" s="45"/>
      <c r="G96" s="45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6"/>
      <c r="B97" s="43"/>
      <c r="C97" s="44"/>
      <c r="D97" s="44"/>
      <c r="E97" s="44"/>
      <c r="F97" s="45"/>
      <c r="G97" s="45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"/>
      <c r="B98" s="43"/>
      <c r="C98" s="44"/>
      <c r="D98" s="44"/>
      <c r="E98" s="44"/>
      <c r="F98" s="45"/>
      <c r="G98" s="45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"/>
      <c r="B99" s="43"/>
      <c r="C99" s="44"/>
      <c r="D99" s="44"/>
      <c r="E99" s="44"/>
      <c r="F99" s="45"/>
      <c r="G99" s="45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6"/>
      <c r="B100" s="43"/>
      <c r="C100" s="44"/>
      <c r="D100" s="44"/>
      <c r="E100" s="44"/>
      <c r="F100" s="45"/>
      <c r="G100" s="45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6"/>
      <c r="B101" s="43"/>
      <c r="C101" s="44"/>
      <c r="D101" s="44"/>
      <c r="E101" s="44"/>
      <c r="F101" s="45"/>
      <c r="G101" s="45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6"/>
      <c r="B102" s="43"/>
      <c r="C102" s="44"/>
      <c r="D102" s="44"/>
      <c r="E102" s="44"/>
      <c r="F102" s="45"/>
      <c r="G102" s="45"/>
      <c r="H102" s="45"/>
      <c r="I102" s="45"/>
      <c r="J102" s="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6"/>
      <c r="B103" s="43"/>
      <c r="C103" s="44"/>
      <c r="D103" s="44"/>
      <c r="E103" s="44"/>
      <c r="F103" s="45"/>
      <c r="G103" s="45"/>
      <c r="H103" s="45"/>
      <c r="I103" s="45"/>
      <c r="J103" s="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6"/>
      <c r="B104" s="43"/>
      <c r="C104" s="44"/>
      <c r="D104" s="44"/>
      <c r="E104" s="44"/>
      <c r="F104" s="45"/>
      <c r="G104" s="45"/>
      <c r="H104" s="45"/>
      <c r="I104" s="45"/>
      <c r="J104" s="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6"/>
      <c r="B105" s="43"/>
      <c r="C105" s="44"/>
      <c r="D105" s="44"/>
      <c r="E105" s="44"/>
      <c r="F105" s="45"/>
      <c r="G105" s="45"/>
      <c r="H105" s="45"/>
      <c r="I105" s="45"/>
      <c r="J105" s="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6"/>
      <c r="B106" s="43"/>
      <c r="C106" s="44"/>
      <c r="D106" s="44"/>
      <c r="E106" s="44"/>
      <c r="F106" s="45"/>
      <c r="G106" s="45"/>
      <c r="H106" s="45"/>
      <c r="I106" s="45"/>
      <c r="J106" s="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6"/>
      <c r="B107" s="43"/>
      <c r="C107" s="44"/>
      <c r="D107" s="44"/>
      <c r="E107" s="44"/>
      <c r="F107" s="45"/>
      <c r="G107" s="45"/>
      <c r="H107" s="45"/>
      <c r="I107" s="45"/>
      <c r="J107" s="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6"/>
      <c r="B108" s="43"/>
      <c r="C108" s="44"/>
      <c r="D108" s="44"/>
      <c r="E108" s="44"/>
      <c r="F108" s="45"/>
      <c r="G108" s="45"/>
      <c r="H108" s="45"/>
      <c r="I108" s="45"/>
      <c r="J108" s="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6"/>
      <c r="B109" s="43"/>
      <c r="C109" s="44"/>
      <c r="D109" s="44"/>
      <c r="E109" s="44"/>
      <c r="F109" s="45"/>
      <c r="G109" s="45"/>
      <c r="H109" s="45"/>
      <c r="I109" s="45"/>
      <c r="J109" s="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6"/>
      <c r="B110" s="43"/>
      <c r="C110" s="44"/>
      <c r="D110" s="44"/>
      <c r="E110" s="44"/>
      <c r="F110" s="45"/>
      <c r="G110" s="45"/>
      <c r="H110" s="45"/>
      <c r="I110" s="45"/>
      <c r="J110" s="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6"/>
      <c r="B111" s="43"/>
      <c r="C111" s="44"/>
      <c r="D111" s="44"/>
      <c r="E111" s="44"/>
      <c r="F111" s="45"/>
      <c r="G111" s="45"/>
      <c r="H111" s="45"/>
      <c r="I111" s="45"/>
      <c r="J111" s="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6"/>
      <c r="B112" s="43"/>
      <c r="C112" s="44"/>
      <c r="D112" s="44"/>
      <c r="E112" s="44"/>
      <c r="F112" s="45"/>
      <c r="G112" s="45"/>
      <c r="H112" s="45"/>
      <c r="I112" s="45"/>
      <c r="J112" s="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6"/>
      <c r="B113" s="43"/>
      <c r="C113" s="44"/>
      <c r="D113" s="44"/>
      <c r="E113" s="44"/>
      <c r="F113" s="45"/>
      <c r="G113" s="45"/>
      <c r="H113" s="45"/>
      <c r="I113" s="45"/>
      <c r="J113" s="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6"/>
      <c r="B114" s="43"/>
      <c r="C114" s="44"/>
      <c r="D114" s="44"/>
      <c r="E114" s="44"/>
      <c r="F114" s="45"/>
      <c r="G114" s="45"/>
      <c r="H114" s="45"/>
      <c r="I114" s="45"/>
      <c r="J114" s="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6"/>
      <c r="B115" s="43"/>
      <c r="C115" s="44"/>
      <c r="D115" s="44"/>
      <c r="E115" s="44"/>
      <c r="F115" s="45"/>
      <c r="G115" s="45"/>
      <c r="H115" s="45"/>
      <c r="I115" s="45"/>
      <c r="J115" s="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6"/>
      <c r="B116" s="43"/>
      <c r="C116" s="44"/>
      <c r="D116" s="44"/>
      <c r="E116" s="44"/>
      <c r="F116" s="45"/>
      <c r="G116" s="45"/>
      <c r="H116" s="45"/>
      <c r="I116" s="45"/>
      <c r="J116" s="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6"/>
      <c r="B117" s="43"/>
      <c r="C117" s="44"/>
      <c r="D117" s="44"/>
      <c r="E117" s="44"/>
      <c r="F117" s="45"/>
      <c r="G117" s="45"/>
      <c r="H117" s="45"/>
      <c r="I117" s="45"/>
      <c r="J117" s="42" t="s">
        <v>142</v>
      </c>
      <c r="K117" s="2"/>
      <c r="L117" s="2"/>
      <c r="M117" s="2"/>
      <c r="N117" s="2"/>
      <c r="O117" s="2"/>
      <c r="P117" s="2"/>
      <c r="Q117" s="2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6"/>
      <c r="B118" s="43"/>
      <c r="C118" s="44"/>
      <c r="D118" s="44"/>
      <c r="E118" s="44"/>
      <c r="F118" s="45"/>
      <c r="G118" s="45"/>
      <c r="H118" s="45"/>
      <c r="I118" s="45"/>
      <c r="J118" s="42"/>
      <c r="K118" s="2"/>
      <c r="L118" s="2"/>
      <c r="M118" s="2"/>
      <c r="N118" s="2"/>
      <c r="O118" s="2"/>
      <c r="P118" s="2"/>
      <c r="Q118" s="2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6"/>
      <c r="B119" s="43"/>
      <c r="C119" s="44"/>
      <c r="D119" s="44"/>
      <c r="E119" s="44"/>
      <c r="F119" s="45"/>
      <c r="G119" s="45"/>
      <c r="H119" s="45"/>
      <c r="I119" s="45"/>
      <c r="J119" s="151" t="s">
        <v>143</v>
      </c>
      <c r="K119" s="144" t="s">
        <v>144</v>
      </c>
      <c r="L119" s="125"/>
      <c r="M119" s="125"/>
      <c r="N119" s="125"/>
      <c r="O119" s="125"/>
      <c r="P119" s="128"/>
      <c r="Q119" s="142" t="s">
        <v>145</v>
      </c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6"/>
      <c r="B120" s="43"/>
      <c r="C120" s="44"/>
      <c r="D120" s="44"/>
      <c r="E120" s="44"/>
      <c r="F120" s="45"/>
      <c r="G120" s="45"/>
      <c r="H120" s="45"/>
      <c r="I120" s="45"/>
      <c r="J120" s="143"/>
      <c r="K120" s="144" t="s">
        <v>146</v>
      </c>
      <c r="L120" s="125"/>
      <c r="M120" s="125"/>
      <c r="N120" s="125"/>
      <c r="O120" s="145" t="s">
        <v>147</v>
      </c>
      <c r="P120" s="128"/>
      <c r="Q120" s="143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6"/>
      <c r="B121" s="43"/>
      <c r="C121" s="44"/>
      <c r="D121" s="44"/>
      <c r="E121" s="44"/>
      <c r="F121" s="45"/>
      <c r="G121" s="45"/>
      <c r="H121" s="45"/>
      <c r="I121" s="45"/>
      <c r="J121" s="123"/>
      <c r="K121" s="46" t="s">
        <v>12</v>
      </c>
      <c r="L121" s="46" t="s">
        <v>13</v>
      </c>
      <c r="M121" s="46" t="s">
        <v>14</v>
      </c>
      <c r="N121" s="46" t="s">
        <v>15</v>
      </c>
      <c r="O121" s="46" t="s">
        <v>16</v>
      </c>
      <c r="P121" s="46" t="s">
        <v>17</v>
      </c>
      <c r="Q121" s="123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81.75" customHeight="1">
      <c r="A122" s="6"/>
      <c r="B122" s="43"/>
      <c r="C122" s="44"/>
      <c r="D122" s="44"/>
      <c r="E122" s="44"/>
      <c r="F122" s="45"/>
      <c r="G122" s="45"/>
      <c r="H122" s="45"/>
      <c r="I122" s="45"/>
      <c r="J122" s="21" t="s">
        <v>148</v>
      </c>
      <c r="K122" s="47" t="str">
        <f t="shared" ref="K122:P122" si="32">"+"</f>
        <v>+</v>
      </c>
      <c r="L122" s="47" t="str">
        <f t="shared" si="32"/>
        <v>+</v>
      </c>
      <c r="M122" s="47" t="str">
        <f t="shared" si="32"/>
        <v>+</v>
      </c>
      <c r="N122" s="47" t="str">
        <f t="shared" si="32"/>
        <v>+</v>
      </c>
      <c r="O122" s="47" t="str">
        <f t="shared" si="32"/>
        <v>+</v>
      </c>
      <c r="P122" s="47" t="str">
        <f t="shared" si="32"/>
        <v>+</v>
      </c>
      <c r="Q122" s="111">
        <f>F9+F80</f>
        <v>12594</v>
      </c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0" customHeight="1">
      <c r="A123" s="6"/>
      <c r="B123" s="43"/>
      <c r="C123" s="44"/>
      <c r="D123" s="44"/>
      <c r="E123" s="44"/>
      <c r="F123" s="45"/>
      <c r="G123" s="45"/>
      <c r="H123" s="45"/>
      <c r="I123" s="45"/>
      <c r="J123" s="21" t="s">
        <v>149</v>
      </c>
      <c r="K123" s="47" t="str">
        <f t="shared" ref="K123:P123" si="33">"+"</f>
        <v>+</v>
      </c>
      <c r="L123" s="47" t="str">
        <f t="shared" si="33"/>
        <v>+</v>
      </c>
      <c r="M123" s="47" t="str">
        <f t="shared" si="33"/>
        <v>+</v>
      </c>
      <c r="N123" s="47" t="str">
        <f t="shared" si="33"/>
        <v>+</v>
      </c>
      <c r="O123" s="47" t="str">
        <f t="shared" si="33"/>
        <v>+</v>
      </c>
      <c r="P123" s="47" t="str">
        <f t="shared" si="33"/>
        <v>+</v>
      </c>
      <c r="Q123" s="111">
        <f>F73+F74</f>
        <v>1100</v>
      </c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6"/>
      <c r="B124" s="43"/>
      <c r="C124" s="44"/>
      <c r="D124" s="44"/>
      <c r="E124" s="44"/>
      <c r="F124" s="45"/>
      <c r="G124" s="45"/>
      <c r="H124" s="45"/>
      <c r="I124" s="45"/>
      <c r="J124" s="21" t="s">
        <v>150</v>
      </c>
      <c r="K124" s="47" t="str">
        <f t="shared" ref="K124:L124" si="34">"+"</f>
        <v>+</v>
      </c>
      <c r="L124" s="47" t="str">
        <f t="shared" si="34"/>
        <v>+</v>
      </c>
      <c r="M124" s="112"/>
      <c r="N124" s="112"/>
      <c r="O124" s="112"/>
      <c r="P124" s="112"/>
      <c r="Q124" s="111">
        <f>SUM(F41:F57)</f>
        <v>22970</v>
      </c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6"/>
      <c r="B125" s="43"/>
      <c r="C125" s="44"/>
      <c r="D125" s="44"/>
      <c r="E125" s="44"/>
      <c r="F125" s="45"/>
      <c r="G125" s="45"/>
      <c r="H125" s="45"/>
      <c r="I125" s="45"/>
      <c r="J125" s="21" t="s">
        <v>151</v>
      </c>
      <c r="K125" s="113"/>
      <c r="L125" s="112"/>
      <c r="M125" s="47" t="str">
        <f t="shared" ref="M125:N125" si="35">"+"</f>
        <v>+</v>
      </c>
      <c r="N125" s="47" t="str">
        <f t="shared" si="35"/>
        <v>+</v>
      </c>
      <c r="O125" s="112"/>
      <c r="P125" s="112"/>
      <c r="Q125" s="111">
        <f>F11+F12+F13</f>
        <v>2225</v>
      </c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6"/>
      <c r="B126" s="43"/>
      <c r="C126" s="44"/>
      <c r="D126" s="44"/>
      <c r="E126" s="44"/>
      <c r="F126" s="45"/>
      <c r="G126" s="45"/>
      <c r="H126" s="45"/>
      <c r="I126" s="45"/>
      <c r="J126" s="21" t="s">
        <v>152</v>
      </c>
      <c r="K126" s="47" t="str">
        <f t="shared" ref="K126:M126" si="36">"+"</f>
        <v>+</v>
      </c>
      <c r="L126" s="47" t="str">
        <f t="shared" si="36"/>
        <v>+</v>
      </c>
      <c r="M126" s="47" t="str">
        <f t="shared" si="36"/>
        <v>+</v>
      </c>
      <c r="N126" s="112"/>
      <c r="O126" s="112"/>
      <c r="P126" s="112"/>
      <c r="Q126" s="111">
        <f>SUM(F19:F39)</f>
        <v>20900</v>
      </c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6"/>
      <c r="B127" s="43"/>
      <c r="C127" s="44"/>
      <c r="D127" s="44"/>
      <c r="E127" s="44"/>
      <c r="F127" s="45"/>
      <c r="G127" s="45"/>
      <c r="H127" s="45"/>
      <c r="I127" s="45"/>
      <c r="J127" s="21" t="s">
        <v>153</v>
      </c>
      <c r="K127" s="114"/>
      <c r="L127" s="114"/>
      <c r="M127" s="114"/>
      <c r="N127" s="114"/>
      <c r="O127" s="114"/>
      <c r="P127" s="47" t="str">
        <f>"+"</f>
        <v>+</v>
      </c>
      <c r="Q127" s="111">
        <f t="shared" ref="Q127:Q128" si="37">F14</f>
        <v>1850</v>
      </c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6"/>
      <c r="B128" s="43"/>
      <c r="C128" s="44"/>
      <c r="D128" s="44"/>
      <c r="E128" s="44"/>
      <c r="F128" s="45"/>
      <c r="G128" s="45"/>
      <c r="H128" s="45"/>
      <c r="I128" s="45"/>
      <c r="J128" s="21" t="s">
        <v>154</v>
      </c>
      <c r="K128" s="114"/>
      <c r="L128" s="47" t="str">
        <f t="shared" ref="L128:N128" si="38">"+"</f>
        <v>+</v>
      </c>
      <c r="M128" s="47" t="str">
        <f t="shared" si="38"/>
        <v>+</v>
      </c>
      <c r="N128" s="47" t="str">
        <f t="shared" si="38"/>
        <v>+</v>
      </c>
      <c r="O128" s="112"/>
      <c r="P128" s="115"/>
      <c r="Q128" s="111">
        <f t="shared" si="37"/>
        <v>1150</v>
      </c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6"/>
      <c r="B129" s="43"/>
      <c r="C129" s="44"/>
      <c r="D129" s="44"/>
      <c r="E129" s="44"/>
      <c r="F129" s="45"/>
      <c r="G129" s="45"/>
      <c r="H129" s="45"/>
      <c r="I129" s="45"/>
      <c r="J129" s="21" t="s">
        <v>155</v>
      </c>
      <c r="K129" s="114"/>
      <c r="L129" s="47" t="str">
        <f t="shared" ref="L129:M129" si="39">"+"</f>
        <v>+</v>
      </c>
      <c r="M129" s="47" t="str">
        <f t="shared" si="39"/>
        <v>+</v>
      </c>
      <c r="N129" s="112"/>
      <c r="O129" s="112"/>
      <c r="P129" s="112"/>
      <c r="Q129" s="111">
        <f>F70</f>
        <v>14730</v>
      </c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6"/>
      <c r="B130" s="43"/>
      <c r="C130" s="44"/>
      <c r="D130" s="44"/>
      <c r="E130" s="44"/>
      <c r="F130" s="45"/>
      <c r="G130" s="45"/>
      <c r="H130" s="45"/>
      <c r="I130" s="45"/>
      <c r="J130" s="21" t="s">
        <v>156</v>
      </c>
      <c r="K130" s="112"/>
      <c r="L130" s="112"/>
      <c r="M130" s="112"/>
      <c r="N130" s="47" t="str">
        <f t="shared" ref="N130:O130" si="40">"+"</f>
        <v>+</v>
      </c>
      <c r="O130" s="47" t="str">
        <f t="shared" si="40"/>
        <v>+</v>
      </c>
      <c r="P130" s="112"/>
      <c r="Q130" s="111">
        <f>F72</f>
        <v>550</v>
      </c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6"/>
      <c r="B131" s="43"/>
      <c r="C131" s="44"/>
      <c r="D131" s="44"/>
      <c r="E131" s="44"/>
      <c r="F131" s="45"/>
      <c r="G131" s="45"/>
      <c r="H131" s="45"/>
      <c r="I131" s="45"/>
      <c r="J131" s="21" t="s">
        <v>157</v>
      </c>
      <c r="K131" s="112"/>
      <c r="L131" s="47" t="str">
        <f t="shared" ref="L131:P131" si="41">"+"</f>
        <v>+</v>
      </c>
      <c r="M131" s="47" t="str">
        <f t="shared" si="41"/>
        <v>+</v>
      </c>
      <c r="N131" s="47" t="str">
        <f t="shared" si="41"/>
        <v>+</v>
      </c>
      <c r="O131" s="47" t="str">
        <f t="shared" si="41"/>
        <v>+</v>
      </c>
      <c r="P131" s="47" t="str">
        <f t="shared" si="41"/>
        <v>+</v>
      </c>
      <c r="Q131" s="111">
        <f>F75</f>
        <v>40000</v>
      </c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6"/>
      <c r="B132" s="43"/>
      <c r="C132" s="44"/>
      <c r="D132" s="44"/>
      <c r="E132" s="44"/>
      <c r="F132" s="45"/>
      <c r="G132" s="45"/>
      <c r="H132" s="45"/>
      <c r="I132" s="45"/>
      <c r="J132" s="146" t="s">
        <v>18</v>
      </c>
      <c r="K132" s="125"/>
      <c r="L132" s="125"/>
      <c r="M132" s="125"/>
      <c r="N132" s="125"/>
      <c r="O132" s="125"/>
      <c r="P132" s="128"/>
      <c r="Q132" s="116">
        <f>SUM(Q122:Q131)</f>
        <v>118069</v>
      </c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6"/>
      <c r="B133" s="43"/>
      <c r="C133" s="44"/>
      <c r="D133" s="44"/>
      <c r="E133" s="44"/>
      <c r="F133" s="45"/>
      <c r="G133" s="45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6"/>
      <c r="B134" s="43"/>
      <c r="C134" s="44"/>
      <c r="D134" s="44"/>
      <c r="E134" s="44"/>
      <c r="F134" s="45"/>
      <c r="G134" s="45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6"/>
      <c r="B135" s="43"/>
      <c r="C135" s="44"/>
      <c r="D135" s="44"/>
      <c r="E135" s="44"/>
      <c r="F135" s="45"/>
      <c r="G135" s="45"/>
      <c r="H135" s="45"/>
      <c r="I135" s="45"/>
      <c r="J135" s="6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6"/>
      <c r="B136" s="43"/>
      <c r="C136" s="44"/>
      <c r="D136" s="44"/>
      <c r="E136" s="44"/>
      <c r="F136" s="45"/>
      <c r="G136" s="45"/>
      <c r="H136" s="45"/>
      <c r="I136" s="45"/>
      <c r="J136" s="6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6"/>
      <c r="B137" s="43"/>
      <c r="C137" s="44"/>
      <c r="D137" s="44"/>
      <c r="E137" s="44"/>
      <c r="F137" s="45"/>
      <c r="G137" s="45"/>
      <c r="H137" s="45"/>
      <c r="I137" s="45"/>
      <c r="J137" s="6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6"/>
      <c r="B138" s="43"/>
      <c r="C138" s="44"/>
      <c r="D138" s="44"/>
      <c r="E138" s="44"/>
      <c r="F138" s="45"/>
      <c r="G138" s="45"/>
      <c r="H138" s="45"/>
      <c r="I138" s="45"/>
      <c r="J138" s="6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6"/>
      <c r="B139" s="43"/>
      <c r="C139" s="44"/>
      <c r="D139" s="44"/>
      <c r="E139" s="44"/>
      <c r="F139" s="45"/>
      <c r="G139" s="45"/>
      <c r="H139" s="45"/>
      <c r="I139" s="45"/>
      <c r="J139" s="6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6"/>
      <c r="B140" s="43"/>
      <c r="C140" s="44"/>
      <c r="D140" s="44"/>
      <c r="E140" s="44"/>
      <c r="F140" s="45"/>
      <c r="G140" s="45"/>
      <c r="H140" s="45"/>
      <c r="I140" s="45"/>
      <c r="J140" s="6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6"/>
      <c r="B141" s="43"/>
      <c r="C141" s="44"/>
      <c r="D141" s="44"/>
      <c r="E141" s="44"/>
      <c r="F141" s="45"/>
      <c r="G141" s="45"/>
      <c r="H141" s="45"/>
      <c r="I141" s="45"/>
      <c r="J141" s="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6"/>
      <c r="B142" s="43"/>
      <c r="C142" s="44"/>
      <c r="D142" s="44"/>
      <c r="E142" s="44"/>
      <c r="F142" s="45"/>
      <c r="G142" s="45"/>
      <c r="H142" s="45"/>
      <c r="I142" s="45"/>
      <c r="J142" s="6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6"/>
      <c r="B143" s="43"/>
      <c r="C143" s="44"/>
      <c r="D143" s="44"/>
      <c r="E143" s="44"/>
      <c r="F143" s="45"/>
      <c r="G143" s="45"/>
      <c r="H143" s="45"/>
      <c r="I143" s="45"/>
      <c r="J143" s="6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6"/>
      <c r="B144" s="43"/>
      <c r="C144" s="44"/>
      <c r="D144" s="44"/>
      <c r="E144" s="44"/>
      <c r="F144" s="45"/>
      <c r="G144" s="45"/>
      <c r="H144" s="45"/>
      <c r="I144" s="45"/>
      <c r="J144" s="6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6"/>
      <c r="B145" s="43"/>
      <c r="C145" s="44"/>
      <c r="D145" s="44"/>
      <c r="E145" s="44"/>
      <c r="F145" s="45"/>
      <c r="G145" s="45"/>
      <c r="H145" s="45"/>
      <c r="I145" s="45"/>
      <c r="J145" s="6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6"/>
      <c r="B146" s="43"/>
      <c r="C146" s="44"/>
      <c r="D146" s="44"/>
      <c r="E146" s="44"/>
      <c r="F146" s="45"/>
      <c r="G146" s="45"/>
      <c r="H146" s="45"/>
      <c r="I146" s="45"/>
      <c r="J146" s="6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6"/>
      <c r="B147" s="43"/>
      <c r="C147" s="44"/>
      <c r="D147" s="44"/>
      <c r="E147" s="44"/>
      <c r="F147" s="45"/>
      <c r="G147" s="45"/>
      <c r="H147" s="45"/>
      <c r="I147" s="45"/>
      <c r="J147" s="6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6"/>
      <c r="B148" s="43"/>
      <c r="C148" s="44"/>
      <c r="D148" s="44"/>
      <c r="E148" s="44"/>
      <c r="F148" s="45"/>
      <c r="G148" s="45"/>
      <c r="H148" s="45"/>
      <c r="I148" s="45"/>
      <c r="J148" s="6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6"/>
      <c r="B149" s="43"/>
      <c r="C149" s="44"/>
      <c r="D149" s="44"/>
      <c r="E149" s="44"/>
      <c r="F149" s="45"/>
      <c r="G149" s="45"/>
      <c r="H149" s="45"/>
      <c r="I149" s="45"/>
      <c r="J149" s="6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6"/>
      <c r="B150" s="43"/>
      <c r="C150" s="44"/>
      <c r="D150" s="44"/>
      <c r="E150" s="44"/>
      <c r="F150" s="45"/>
      <c r="G150" s="45"/>
      <c r="H150" s="45"/>
      <c r="I150" s="45"/>
      <c r="J150" s="6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6"/>
      <c r="B151" s="43"/>
      <c r="C151" s="44"/>
      <c r="D151" s="44"/>
      <c r="E151" s="44"/>
      <c r="F151" s="45"/>
      <c r="G151" s="45"/>
      <c r="H151" s="45"/>
      <c r="I151" s="45"/>
      <c r="J151" s="6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6"/>
      <c r="B152" s="43"/>
      <c r="C152" s="44"/>
      <c r="D152" s="44"/>
      <c r="E152" s="44"/>
      <c r="F152" s="45"/>
      <c r="G152" s="45"/>
      <c r="H152" s="45"/>
      <c r="I152" s="45"/>
      <c r="J152" s="6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6"/>
      <c r="B153" s="43"/>
      <c r="C153" s="44"/>
      <c r="D153" s="44"/>
      <c r="E153" s="44"/>
      <c r="F153" s="45"/>
      <c r="G153" s="45"/>
      <c r="H153" s="45"/>
      <c r="I153" s="45"/>
      <c r="J153" s="6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6"/>
      <c r="B154" s="43"/>
      <c r="C154" s="44"/>
      <c r="D154" s="44"/>
      <c r="E154" s="44"/>
      <c r="F154" s="45"/>
      <c r="G154" s="45"/>
      <c r="H154" s="45"/>
      <c r="I154" s="45"/>
      <c r="J154" s="6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6"/>
      <c r="B155" s="43"/>
      <c r="C155" s="44"/>
      <c r="D155" s="44"/>
      <c r="E155" s="44"/>
      <c r="F155" s="45"/>
      <c r="G155" s="45"/>
      <c r="H155" s="45"/>
      <c r="I155" s="45"/>
      <c r="J155" s="6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6"/>
      <c r="B156" s="43"/>
      <c r="C156" s="44"/>
      <c r="D156" s="44"/>
      <c r="E156" s="44"/>
      <c r="F156" s="45"/>
      <c r="G156" s="45"/>
      <c r="H156" s="45"/>
      <c r="I156" s="45"/>
      <c r="J156" s="6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6"/>
      <c r="B157" s="43"/>
      <c r="C157" s="44"/>
      <c r="D157" s="44"/>
      <c r="E157" s="44"/>
      <c r="F157" s="45"/>
      <c r="G157" s="45"/>
      <c r="H157" s="45"/>
      <c r="I157" s="45"/>
      <c r="J157" s="6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6"/>
      <c r="B158" s="43"/>
      <c r="C158" s="44"/>
      <c r="D158" s="44"/>
      <c r="E158" s="44"/>
      <c r="F158" s="45"/>
      <c r="G158" s="45"/>
      <c r="H158" s="45"/>
      <c r="I158" s="45"/>
      <c r="J158" s="6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6"/>
      <c r="B159" s="43"/>
      <c r="C159" s="44"/>
      <c r="D159" s="44"/>
      <c r="E159" s="44"/>
      <c r="F159" s="45"/>
      <c r="G159" s="45"/>
      <c r="H159" s="45"/>
      <c r="I159" s="45"/>
      <c r="J159" s="6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6"/>
      <c r="B160" s="43"/>
      <c r="C160" s="44"/>
      <c r="D160" s="44"/>
      <c r="E160" s="44"/>
      <c r="F160" s="45"/>
      <c r="G160" s="45"/>
      <c r="H160" s="45"/>
      <c r="I160" s="45"/>
      <c r="J160" s="6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6"/>
      <c r="B161" s="43"/>
      <c r="C161" s="44"/>
      <c r="D161" s="44"/>
      <c r="E161" s="44"/>
      <c r="F161" s="45"/>
      <c r="G161" s="45"/>
      <c r="H161" s="45"/>
      <c r="I161" s="45"/>
      <c r="J161" s="6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6"/>
      <c r="B162" s="43"/>
      <c r="C162" s="44"/>
      <c r="D162" s="44"/>
      <c r="E162" s="44"/>
      <c r="F162" s="45"/>
      <c r="G162" s="45"/>
      <c r="H162" s="45"/>
      <c r="I162" s="45"/>
      <c r="J162" s="6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6"/>
      <c r="B163" s="43"/>
      <c r="C163" s="44"/>
      <c r="D163" s="44"/>
      <c r="E163" s="44"/>
      <c r="F163" s="45"/>
      <c r="G163" s="45"/>
      <c r="H163" s="45"/>
      <c r="I163" s="45"/>
      <c r="J163" s="6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6"/>
      <c r="B164" s="43"/>
      <c r="C164" s="44"/>
      <c r="D164" s="44"/>
      <c r="E164" s="44"/>
      <c r="F164" s="45"/>
      <c r="G164" s="45"/>
      <c r="H164" s="45"/>
      <c r="I164" s="45"/>
      <c r="J164" s="6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6"/>
      <c r="B165" s="43"/>
      <c r="C165" s="44"/>
      <c r="D165" s="44"/>
      <c r="E165" s="44"/>
      <c r="F165" s="45"/>
      <c r="G165" s="45"/>
      <c r="H165" s="45"/>
      <c r="I165" s="45"/>
      <c r="J165" s="6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6"/>
      <c r="B166" s="43"/>
      <c r="C166" s="44"/>
      <c r="D166" s="44"/>
      <c r="E166" s="44"/>
      <c r="F166" s="45"/>
      <c r="G166" s="45"/>
      <c r="H166" s="45"/>
      <c r="I166" s="45"/>
      <c r="J166" s="6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6"/>
      <c r="B167" s="43"/>
      <c r="C167" s="44"/>
      <c r="D167" s="44"/>
      <c r="E167" s="44"/>
      <c r="F167" s="45"/>
      <c r="G167" s="45"/>
      <c r="H167" s="45"/>
      <c r="I167" s="45"/>
      <c r="J167" s="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6"/>
      <c r="B168" s="43"/>
      <c r="C168" s="44"/>
      <c r="D168" s="44"/>
      <c r="E168" s="44"/>
      <c r="F168" s="45"/>
      <c r="G168" s="45"/>
      <c r="H168" s="45"/>
      <c r="I168" s="45"/>
      <c r="J168" s="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6"/>
      <c r="B169" s="43"/>
      <c r="C169" s="44"/>
      <c r="D169" s="44"/>
      <c r="E169" s="44"/>
      <c r="F169" s="45"/>
      <c r="G169" s="45"/>
      <c r="H169" s="45"/>
      <c r="I169" s="45"/>
      <c r="J169" s="6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6"/>
      <c r="B170" s="43"/>
      <c r="C170" s="44"/>
      <c r="D170" s="44"/>
      <c r="E170" s="44"/>
      <c r="F170" s="45"/>
      <c r="G170" s="45"/>
      <c r="H170" s="45"/>
      <c r="I170" s="45"/>
      <c r="J170" s="6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6"/>
      <c r="B171" s="43"/>
      <c r="C171" s="44"/>
      <c r="D171" s="44"/>
      <c r="E171" s="44"/>
      <c r="F171" s="45"/>
      <c r="G171" s="45"/>
      <c r="H171" s="45"/>
      <c r="I171" s="45"/>
      <c r="J171" s="6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6"/>
      <c r="B172" s="43"/>
      <c r="C172" s="44"/>
      <c r="D172" s="44"/>
      <c r="E172" s="44"/>
      <c r="F172" s="45"/>
      <c r="G172" s="45"/>
      <c r="H172" s="45"/>
      <c r="I172" s="45"/>
      <c r="J172" s="6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6"/>
      <c r="B173" s="43"/>
      <c r="C173" s="44"/>
      <c r="D173" s="44"/>
      <c r="E173" s="44"/>
      <c r="F173" s="45"/>
      <c r="G173" s="45"/>
      <c r="H173" s="45"/>
      <c r="I173" s="45"/>
      <c r="J173" s="6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6"/>
      <c r="B174" s="43"/>
      <c r="C174" s="44"/>
      <c r="D174" s="44"/>
      <c r="E174" s="44"/>
      <c r="F174" s="45"/>
      <c r="G174" s="45"/>
      <c r="H174" s="45"/>
      <c r="I174" s="45"/>
      <c r="J174" s="6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6"/>
      <c r="B175" s="43"/>
      <c r="C175" s="44"/>
      <c r="D175" s="44"/>
      <c r="E175" s="44"/>
      <c r="F175" s="45"/>
      <c r="G175" s="45"/>
      <c r="H175" s="45"/>
      <c r="I175" s="45"/>
      <c r="J175" s="6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6"/>
      <c r="B176" s="43"/>
      <c r="C176" s="44"/>
      <c r="D176" s="44"/>
      <c r="E176" s="44"/>
      <c r="F176" s="45"/>
      <c r="G176" s="45"/>
      <c r="H176" s="45"/>
      <c r="I176" s="45"/>
      <c r="J176" s="6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6"/>
      <c r="B177" s="43"/>
      <c r="C177" s="44"/>
      <c r="D177" s="44"/>
      <c r="E177" s="44"/>
      <c r="F177" s="45"/>
      <c r="G177" s="45"/>
      <c r="H177" s="45"/>
      <c r="I177" s="45"/>
      <c r="J177" s="6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6"/>
      <c r="B178" s="43"/>
      <c r="C178" s="44"/>
      <c r="D178" s="44"/>
      <c r="E178" s="44"/>
      <c r="F178" s="45"/>
      <c r="G178" s="45"/>
      <c r="H178" s="45"/>
      <c r="I178" s="45"/>
      <c r="J178" s="6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6"/>
      <c r="B179" s="43"/>
      <c r="C179" s="44"/>
      <c r="D179" s="44"/>
      <c r="E179" s="44"/>
      <c r="F179" s="45"/>
      <c r="G179" s="45"/>
      <c r="H179" s="45"/>
      <c r="I179" s="45"/>
      <c r="J179" s="6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6"/>
      <c r="B180" s="43"/>
      <c r="C180" s="44"/>
      <c r="D180" s="44"/>
      <c r="E180" s="44"/>
      <c r="F180" s="45"/>
      <c r="G180" s="45"/>
      <c r="H180" s="45"/>
      <c r="I180" s="45"/>
      <c r="J180" s="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6"/>
      <c r="B181" s="43"/>
      <c r="C181" s="44"/>
      <c r="D181" s="44"/>
      <c r="E181" s="44"/>
      <c r="F181" s="45"/>
      <c r="G181" s="45"/>
      <c r="H181" s="45"/>
      <c r="I181" s="45"/>
      <c r="J181" s="6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6"/>
      <c r="B182" s="43"/>
      <c r="C182" s="44"/>
      <c r="D182" s="44"/>
      <c r="E182" s="44"/>
      <c r="F182" s="45"/>
      <c r="G182" s="45"/>
      <c r="H182" s="45"/>
      <c r="I182" s="45"/>
      <c r="J182" s="6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6"/>
      <c r="B183" s="43"/>
      <c r="C183" s="44"/>
      <c r="D183" s="44"/>
      <c r="E183" s="44"/>
      <c r="F183" s="45"/>
      <c r="G183" s="45"/>
      <c r="H183" s="45"/>
      <c r="I183" s="45"/>
      <c r="J183" s="6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6"/>
      <c r="B184" s="43"/>
      <c r="C184" s="44"/>
      <c r="D184" s="44"/>
      <c r="E184" s="44"/>
      <c r="F184" s="45"/>
      <c r="G184" s="45"/>
      <c r="H184" s="45"/>
      <c r="I184" s="45"/>
      <c r="J184" s="6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6"/>
      <c r="B185" s="43"/>
      <c r="C185" s="44"/>
      <c r="D185" s="44"/>
      <c r="E185" s="44"/>
      <c r="F185" s="45"/>
      <c r="G185" s="45"/>
      <c r="H185" s="45"/>
      <c r="I185" s="45"/>
      <c r="J185" s="6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6"/>
      <c r="B186" s="43"/>
      <c r="C186" s="44"/>
      <c r="D186" s="44"/>
      <c r="E186" s="44"/>
      <c r="F186" s="45"/>
      <c r="G186" s="45"/>
      <c r="H186" s="45"/>
      <c r="I186" s="45"/>
      <c r="J186" s="6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6"/>
      <c r="B187" s="43"/>
      <c r="C187" s="44"/>
      <c r="D187" s="44"/>
      <c r="E187" s="44"/>
      <c r="F187" s="45"/>
      <c r="G187" s="45"/>
      <c r="H187" s="45"/>
      <c r="I187" s="45"/>
      <c r="J187" s="6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6"/>
      <c r="B188" s="43"/>
      <c r="C188" s="44"/>
      <c r="D188" s="44"/>
      <c r="E188" s="44"/>
      <c r="F188" s="45"/>
      <c r="G188" s="45"/>
      <c r="H188" s="45"/>
      <c r="I188" s="45"/>
      <c r="J188" s="6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6"/>
      <c r="B189" s="43"/>
      <c r="C189" s="44"/>
      <c r="D189" s="44"/>
      <c r="E189" s="44"/>
      <c r="F189" s="45"/>
      <c r="G189" s="45"/>
      <c r="H189" s="45"/>
      <c r="I189" s="45"/>
      <c r="J189" s="6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6"/>
      <c r="B190" s="43"/>
      <c r="C190" s="44"/>
      <c r="D190" s="44"/>
      <c r="E190" s="44"/>
      <c r="F190" s="45"/>
      <c r="G190" s="45"/>
      <c r="H190" s="45"/>
      <c r="I190" s="45"/>
      <c r="J190" s="6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6"/>
      <c r="B191" s="43"/>
      <c r="C191" s="44"/>
      <c r="D191" s="44"/>
      <c r="E191" s="44"/>
      <c r="F191" s="45"/>
      <c r="G191" s="45"/>
      <c r="H191" s="45"/>
      <c r="I191" s="45"/>
      <c r="J191" s="6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6"/>
      <c r="B192" s="43"/>
      <c r="C192" s="44"/>
      <c r="D192" s="44"/>
      <c r="E192" s="44"/>
      <c r="F192" s="45"/>
      <c r="G192" s="45"/>
      <c r="H192" s="45"/>
      <c r="I192" s="45"/>
      <c r="J192" s="6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6"/>
      <c r="B193" s="43"/>
      <c r="C193" s="44"/>
      <c r="D193" s="44"/>
      <c r="E193" s="44"/>
      <c r="F193" s="45"/>
      <c r="G193" s="45"/>
      <c r="H193" s="45"/>
      <c r="I193" s="45"/>
      <c r="J193" s="6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6"/>
      <c r="B194" s="43"/>
      <c r="C194" s="44"/>
      <c r="D194" s="44"/>
      <c r="E194" s="44"/>
      <c r="F194" s="45"/>
      <c r="G194" s="45"/>
      <c r="H194" s="45"/>
      <c r="I194" s="45"/>
      <c r="J194" s="6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6"/>
      <c r="B195" s="43"/>
      <c r="C195" s="44"/>
      <c r="D195" s="44"/>
      <c r="E195" s="44"/>
      <c r="F195" s="45"/>
      <c r="G195" s="45"/>
      <c r="H195" s="45"/>
      <c r="I195" s="45"/>
      <c r="J195" s="6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6"/>
      <c r="B196" s="43"/>
      <c r="C196" s="44"/>
      <c r="D196" s="44"/>
      <c r="E196" s="44"/>
      <c r="F196" s="45"/>
      <c r="G196" s="45"/>
      <c r="H196" s="45"/>
      <c r="I196" s="45"/>
      <c r="J196" s="6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6"/>
      <c r="B197" s="43"/>
      <c r="C197" s="44"/>
      <c r="D197" s="44"/>
      <c r="E197" s="44"/>
      <c r="F197" s="45"/>
      <c r="G197" s="45"/>
      <c r="H197" s="45"/>
      <c r="I197" s="45"/>
      <c r="J197" s="6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6"/>
      <c r="B198" s="43"/>
      <c r="C198" s="44"/>
      <c r="D198" s="44"/>
      <c r="E198" s="44"/>
      <c r="F198" s="45"/>
      <c r="G198" s="45"/>
      <c r="H198" s="45"/>
      <c r="I198" s="45"/>
      <c r="J198" s="6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6"/>
      <c r="B199" s="43"/>
      <c r="C199" s="44"/>
      <c r="D199" s="44"/>
      <c r="E199" s="44"/>
      <c r="F199" s="45"/>
      <c r="G199" s="45"/>
      <c r="H199" s="45"/>
      <c r="I199" s="45"/>
      <c r="J199" s="6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6"/>
      <c r="B200" s="43"/>
      <c r="C200" s="44"/>
      <c r="D200" s="44"/>
      <c r="E200" s="44"/>
      <c r="F200" s="45"/>
      <c r="G200" s="45"/>
      <c r="H200" s="45"/>
      <c r="I200" s="45"/>
      <c r="J200" s="6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6"/>
      <c r="B201" s="43"/>
      <c r="C201" s="44"/>
      <c r="D201" s="44"/>
      <c r="E201" s="44"/>
      <c r="F201" s="45"/>
      <c r="G201" s="45"/>
      <c r="H201" s="45"/>
      <c r="I201" s="45"/>
      <c r="J201" s="6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6"/>
      <c r="B202" s="43"/>
      <c r="C202" s="44"/>
      <c r="D202" s="44"/>
      <c r="E202" s="44"/>
      <c r="F202" s="45"/>
      <c r="G202" s="45"/>
      <c r="H202" s="45"/>
      <c r="I202" s="45"/>
      <c r="J202" s="6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6"/>
      <c r="B203" s="43"/>
      <c r="C203" s="44"/>
      <c r="D203" s="44"/>
      <c r="E203" s="44"/>
      <c r="F203" s="45"/>
      <c r="G203" s="45"/>
      <c r="H203" s="45"/>
      <c r="I203" s="45"/>
      <c r="J203" s="6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6"/>
      <c r="B204" s="43"/>
      <c r="C204" s="44"/>
      <c r="D204" s="44"/>
      <c r="E204" s="44"/>
      <c r="F204" s="45"/>
      <c r="G204" s="45"/>
      <c r="H204" s="45"/>
      <c r="I204" s="45"/>
      <c r="J204" s="6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6"/>
      <c r="B205" s="43"/>
      <c r="C205" s="44"/>
      <c r="D205" s="44"/>
      <c r="E205" s="44"/>
      <c r="F205" s="45"/>
      <c r="G205" s="45"/>
      <c r="H205" s="45"/>
      <c r="I205" s="45"/>
      <c r="J205" s="6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6"/>
      <c r="B206" s="43"/>
      <c r="C206" s="44"/>
      <c r="D206" s="44"/>
      <c r="E206" s="44"/>
      <c r="F206" s="45"/>
      <c r="G206" s="45"/>
      <c r="H206" s="45"/>
      <c r="I206" s="45"/>
      <c r="J206" s="6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6"/>
      <c r="B207" s="43"/>
      <c r="C207" s="44"/>
      <c r="D207" s="44"/>
      <c r="E207" s="44"/>
      <c r="F207" s="45"/>
      <c r="G207" s="45"/>
      <c r="H207" s="45"/>
      <c r="I207" s="45"/>
      <c r="J207" s="6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6"/>
      <c r="B208" s="43"/>
      <c r="C208" s="44"/>
      <c r="D208" s="44"/>
      <c r="E208" s="44"/>
      <c r="F208" s="45"/>
      <c r="G208" s="45"/>
      <c r="H208" s="45"/>
      <c r="I208" s="45"/>
      <c r="J208" s="6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6"/>
      <c r="B209" s="43"/>
      <c r="C209" s="44"/>
      <c r="D209" s="44"/>
      <c r="E209" s="44"/>
      <c r="F209" s="45"/>
      <c r="G209" s="45"/>
      <c r="H209" s="45"/>
      <c r="I209" s="45"/>
      <c r="J209" s="6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6"/>
      <c r="B210" s="43"/>
      <c r="C210" s="44"/>
      <c r="D210" s="44"/>
      <c r="E210" s="44"/>
      <c r="F210" s="45"/>
      <c r="G210" s="45"/>
      <c r="H210" s="45"/>
      <c r="I210" s="45"/>
      <c r="J210" s="6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6"/>
      <c r="B211" s="43"/>
      <c r="C211" s="44"/>
      <c r="D211" s="44"/>
      <c r="E211" s="44"/>
      <c r="F211" s="45"/>
      <c r="G211" s="45"/>
      <c r="H211" s="45"/>
      <c r="I211" s="45"/>
      <c r="J211" s="6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6"/>
      <c r="B212" s="43"/>
      <c r="C212" s="44"/>
      <c r="D212" s="44"/>
      <c r="E212" s="44"/>
      <c r="F212" s="45"/>
      <c r="G212" s="45"/>
      <c r="H212" s="45"/>
      <c r="I212" s="45"/>
      <c r="J212" s="6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6"/>
      <c r="B213" s="43"/>
      <c r="C213" s="44"/>
      <c r="D213" s="44"/>
      <c r="E213" s="44"/>
      <c r="F213" s="45"/>
      <c r="G213" s="45"/>
      <c r="H213" s="45"/>
      <c r="I213" s="45"/>
      <c r="J213" s="6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6"/>
      <c r="B214" s="43"/>
      <c r="C214" s="44"/>
      <c r="D214" s="44"/>
      <c r="E214" s="44"/>
      <c r="F214" s="45"/>
      <c r="G214" s="45"/>
      <c r="H214" s="45"/>
      <c r="I214" s="45"/>
      <c r="J214" s="6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6"/>
      <c r="B215" s="43"/>
      <c r="C215" s="44"/>
      <c r="D215" s="44"/>
      <c r="E215" s="44"/>
      <c r="F215" s="45"/>
      <c r="G215" s="45"/>
      <c r="H215" s="45"/>
      <c r="I215" s="45"/>
      <c r="J215" s="6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6"/>
      <c r="B216" s="43"/>
      <c r="C216" s="44"/>
      <c r="D216" s="44"/>
      <c r="E216" s="44"/>
      <c r="F216" s="45"/>
      <c r="G216" s="45"/>
      <c r="H216" s="45"/>
      <c r="I216" s="45"/>
      <c r="J216" s="6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6"/>
      <c r="B217" s="43"/>
      <c r="C217" s="44"/>
      <c r="D217" s="44"/>
      <c r="E217" s="44"/>
      <c r="F217" s="45"/>
      <c r="G217" s="45"/>
      <c r="H217" s="45"/>
      <c r="I217" s="45"/>
      <c r="J217" s="6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6"/>
      <c r="B218" s="43"/>
      <c r="C218" s="44"/>
      <c r="D218" s="44"/>
      <c r="E218" s="44"/>
      <c r="F218" s="45"/>
      <c r="G218" s="45"/>
      <c r="H218" s="45"/>
      <c r="I218" s="45"/>
      <c r="J218" s="6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6"/>
      <c r="B219" s="43"/>
      <c r="C219" s="44"/>
      <c r="D219" s="44"/>
      <c r="E219" s="44"/>
      <c r="F219" s="45"/>
      <c r="G219" s="45"/>
      <c r="H219" s="45"/>
      <c r="I219" s="45"/>
      <c r="J219" s="6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6"/>
      <c r="B220" s="43"/>
      <c r="C220" s="44"/>
      <c r="D220" s="44"/>
      <c r="E220" s="44"/>
      <c r="F220" s="45"/>
      <c r="G220" s="45"/>
      <c r="H220" s="45"/>
      <c r="I220" s="45"/>
      <c r="J220" s="6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6"/>
      <c r="B221" s="43"/>
      <c r="C221" s="44"/>
      <c r="D221" s="44"/>
      <c r="E221" s="44"/>
      <c r="F221" s="45"/>
      <c r="G221" s="45"/>
      <c r="H221" s="45"/>
      <c r="I221" s="45"/>
      <c r="J221" s="6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6"/>
      <c r="B222" s="43"/>
      <c r="C222" s="44"/>
      <c r="D222" s="44"/>
      <c r="E222" s="44"/>
      <c r="F222" s="45"/>
      <c r="G222" s="45"/>
      <c r="H222" s="45"/>
      <c r="I222" s="45"/>
      <c r="J222" s="6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6"/>
      <c r="B223" s="43"/>
      <c r="C223" s="44"/>
      <c r="D223" s="44"/>
      <c r="E223" s="44"/>
      <c r="F223" s="45"/>
      <c r="G223" s="45"/>
      <c r="H223" s="45"/>
      <c r="I223" s="45"/>
      <c r="J223" s="6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6"/>
      <c r="B224" s="43"/>
      <c r="C224" s="44"/>
      <c r="D224" s="44"/>
      <c r="E224" s="44"/>
      <c r="F224" s="45"/>
      <c r="G224" s="45"/>
      <c r="H224" s="45"/>
      <c r="I224" s="45"/>
      <c r="J224" s="6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6"/>
      <c r="B225" s="43"/>
      <c r="C225" s="44"/>
      <c r="D225" s="44"/>
      <c r="E225" s="44"/>
      <c r="F225" s="45"/>
      <c r="G225" s="45"/>
      <c r="H225" s="45"/>
      <c r="I225" s="45"/>
      <c r="J225" s="6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6"/>
      <c r="B226" s="43"/>
      <c r="C226" s="44"/>
      <c r="D226" s="44"/>
      <c r="E226" s="44"/>
      <c r="F226" s="45"/>
      <c r="G226" s="45"/>
      <c r="H226" s="45"/>
      <c r="I226" s="45"/>
      <c r="J226" s="6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6"/>
      <c r="B227" s="43"/>
      <c r="C227" s="44"/>
      <c r="D227" s="44"/>
      <c r="E227" s="44"/>
      <c r="F227" s="45"/>
      <c r="G227" s="45"/>
      <c r="H227" s="45"/>
      <c r="I227" s="45"/>
      <c r="J227" s="6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6"/>
      <c r="B228" s="43"/>
      <c r="C228" s="44"/>
      <c r="D228" s="44"/>
      <c r="E228" s="44"/>
      <c r="F228" s="45"/>
      <c r="G228" s="45"/>
      <c r="H228" s="45"/>
      <c r="I228" s="45"/>
      <c r="J228" s="6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6"/>
      <c r="B229" s="43"/>
      <c r="C229" s="44"/>
      <c r="D229" s="44"/>
      <c r="E229" s="44"/>
      <c r="F229" s="45"/>
      <c r="G229" s="45"/>
      <c r="H229" s="45"/>
      <c r="I229" s="45"/>
      <c r="J229" s="6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6"/>
      <c r="B230" s="43"/>
      <c r="C230" s="44"/>
      <c r="D230" s="44"/>
      <c r="E230" s="44"/>
      <c r="F230" s="45"/>
      <c r="G230" s="45"/>
      <c r="H230" s="45"/>
      <c r="I230" s="45"/>
      <c r="J230" s="6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6"/>
      <c r="B231" s="43"/>
      <c r="C231" s="44"/>
      <c r="D231" s="44"/>
      <c r="E231" s="44"/>
      <c r="F231" s="45"/>
      <c r="G231" s="45"/>
      <c r="H231" s="45"/>
      <c r="I231" s="45"/>
      <c r="J231" s="6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6"/>
      <c r="B232" s="43"/>
      <c r="C232" s="44"/>
      <c r="D232" s="44"/>
      <c r="E232" s="44"/>
      <c r="F232" s="45"/>
      <c r="G232" s="45"/>
      <c r="H232" s="45"/>
      <c r="I232" s="45"/>
      <c r="J232" s="6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6"/>
      <c r="B233" s="43"/>
      <c r="C233" s="44"/>
      <c r="D233" s="44"/>
      <c r="E233" s="44"/>
      <c r="F233" s="45"/>
      <c r="G233" s="45"/>
      <c r="H233" s="45"/>
      <c r="I233" s="45"/>
      <c r="J233" s="6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6"/>
      <c r="B234" s="43"/>
      <c r="C234" s="44"/>
      <c r="D234" s="44"/>
      <c r="E234" s="44"/>
      <c r="F234" s="45"/>
      <c r="G234" s="45"/>
      <c r="H234" s="45"/>
      <c r="I234" s="45"/>
      <c r="J234" s="6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6"/>
      <c r="B235" s="43"/>
      <c r="C235" s="44"/>
      <c r="D235" s="44"/>
      <c r="E235" s="44"/>
      <c r="F235" s="45"/>
      <c r="G235" s="45"/>
      <c r="H235" s="45"/>
      <c r="I235" s="45"/>
      <c r="J235" s="6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6"/>
      <c r="B236" s="43"/>
      <c r="C236" s="44"/>
      <c r="D236" s="44"/>
      <c r="E236" s="44"/>
      <c r="F236" s="45"/>
      <c r="G236" s="45"/>
      <c r="H236" s="45"/>
      <c r="I236" s="45"/>
      <c r="J236" s="6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6"/>
      <c r="B237" s="43"/>
      <c r="C237" s="44"/>
      <c r="D237" s="44"/>
      <c r="E237" s="44"/>
      <c r="F237" s="45"/>
      <c r="G237" s="45"/>
      <c r="H237" s="45"/>
      <c r="I237" s="45"/>
      <c r="J237" s="6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6"/>
      <c r="B238" s="43"/>
      <c r="C238" s="44"/>
      <c r="D238" s="44"/>
      <c r="E238" s="44"/>
      <c r="F238" s="45"/>
      <c r="G238" s="45"/>
      <c r="H238" s="45"/>
      <c r="I238" s="45"/>
      <c r="J238" s="6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6"/>
      <c r="B239" s="43"/>
      <c r="C239" s="44"/>
      <c r="D239" s="44"/>
      <c r="E239" s="44"/>
      <c r="F239" s="45"/>
      <c r="G239" s="45"/>
      <c r="H239" s="45"/>
      <c r="I239" s="45"/>
      <c r="J239" s="6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6"/>
      <c r="B240" s="43"/>
      <c r="C240" s="44"/>
      <c r="D240" s="44"/>
      <c r="E240" s="44"/>
      <c r="F240" s="45"/>
      <c r="G240" s="45"/>
      <c r="H240" s="45"/>
      <c r="I240" s="45"/>
      <c r="J240" s="6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6"/>
      <c r="B241" s="43"/>
      <c r="C241" s="44"/>
      <c r="D241" s="44"/>
      <c r="E241" s="44"/>
      <c r="F241" s="45"/>
      <c r="G241" s="45"/>
      <c r="H241" s="45"/>
      <c r="I241" s="45"/>
      <c r="J241" s="6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6"/>
      <c r="B242" s="43"/>
      <c r="C242" s="44"/>
      <c r="D242" s="44"/>
      <c r="E242" s="44"/>
      <c r="F242" s="45"/>
      <c r="G242" s="45"/>
      <c r="H242" s="45"/>
      <c r="I242" s="45"/>
      <c r="J242" s="6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6"/>
      <c r="B243" s="43"/>
      <c r="C243" s="44"/>
      <c r="D243" s="44"/>
      <c r="E243" s="44"/>
      <c r="F243" s="45"/>
      <c r="G243" s="45"/>
      <c r="H243" s="45"/>
      <c r="I243" s="45"/>
      <c r="J243" s="6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6"/>
      <c r="B244" s="43"/>
      <c r="C244" s="44"/>
      <c r="D244" s="44"/>
      <c r="E244" s="44"/>
      <c r="F244" s="45"/>
      <c r="G244" s="45"/>
      <c r="H244" s="45"/>
      <c r="I244" s="45"/>
      <c r="J244" s="6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6"/>
      <c r="B245" s="43"/>
      <c r="C245" s="44"/>
      <c r="D245" s="44"/>
      <c r="E245" s="44"/>
      <c r="F245" s="45"/>
      <c r="G245" s="45"/>
      <c r="H245" s="45"/>
      <c r="I245" s="45"/>
      <c r="J245" s="6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6"/>
      <c r="B246" s="43"/>
      <c r="C246" s="44"/>
      <c r="D246" s="44"/>
      <c r="E246" s="44"/>
      <c r="F246" s="45"/>
      <c r="G246" s="45"/>
      <c r="H246" s="45"/>
      <c r="I246" s="45"/>
      <c r="J246" s="6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6"/>
      <c r="B247" s="43"/>
      <c r="C247" s="44"/>
      <c r="D247" s="44"/>
      <c r="E247" s="44"/>
      <c r="F247" s="45"/>
      <c r="G247" s="45"/>
      <c r="H247" s="45"/>
      <c r="I247" s="45"/>
      <c r="J247" s="6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6"/>
      <c r="B248" s="43"/>
      <c r="C248" s="44"/>
      <c r="D248" s="44"/>
      <c r="E248" s="44"/>
      <c r="F248" s="45"/>
      <c r="G248" s="45"/>
      <c r="H248" s="45"/>
      <c r="I248" s="45"/>
      <c r="J248" s="6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6"/>
      <c r="B249" s="43"/>
      <c r="C249" s="44"/>
      <c r="D249" s="44"/>
      <c r="E249" s="44"/>
      <c r="F249" s="45"/>
      <c r="G249" s="45"/>
      <c r="H249" s="45"/>
      <c r="I249" s="45"/>
      <c r="J249" s="6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6"/>
      <c r="B250" s="43"/>
      <c r="C250" s="44"/>
      <c r="D250" s="44"/>
      <c r="E250" s="44"/>
      <c r="F250" s="45"/>
      <c r="G250" s="45"/>
      <c r="H250" s="45"/>
      <c r="I250" s="45"/>
      <c r="J250" s="6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6"/>
      <c r="B251" s="43"/>
      <c r="C251" s="44"/>
      <c r="D251" s="44"/>
      <c r="E251" s="44"/>
      <c r="F251" s="45"/>
      <c r="G251" s="45"/>
      <c r="H251" s="45"/>
      <c r="I251" s="45"/>
      <c r="J251" s="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6"/>
      <c r="B252" s="43"/>
      <c r="C252" s="44"/>
      <c r="D252" s="44"/>
      <c r="E252" s="44"/>
      <c r="F252" s="45"/>
      <c r="G252" s="45"/>
      <c r="H252" s="45"/>
      <c r="I252" s="45"/>
      <c r="J252" s="6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6"/>
      <c r="B253" s="43"/>
      <c r="C253" s="44"/>
      <c r="D253" s="44"/>
      <c r="E253" s="44"/>
      <c r="F253" s="45"/>
      <c r="G253" s="45"/>
      <c r="H253" s="45"/>
      <c r="I253" s="45"/>
      <c r="J253" s="6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6"/>
      <c r="B254" s="43"/>
      <c r="C254" s="44"/>
      <c r="D254" s="44"/>
      <c r="E254" s="44"/>
      <c r="F254" s="45"/>
      <c r="G254" s="45"/>
      <c r="H254" s="45"/>
      <c r="I254" s="45"/>
      <c r="J254" s="6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6"/>
      <c r="B255" s="43"/>
      <c r="C255" s="44"/>
      <c r="D255" s="44"/>
      <c r="E255" s="44"/>
      <c r="F255" s="45"/>
      <c r="G255" s="45"/>
      <c r="H255" s="45"/>
      <c r="I255" s="45"/>
      <c r="J255" s="6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6"/>
      <c r="B256" s="43"/>
      <c r="C256" s="44"/>
      <c r="D256" s="44"/>
      <c r="E256" s="44"/>
      <c r="F256" s="45"/>
      <c r="G256" s="45"/>
      <c r="H256" s="45"/>
      <c r="I256" s="45"/>
      <c r="J256" s="6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6"/>
      <c r="B257" s="43"/>
      <c r="C257" s="44"/>
      <c r="D257" s="44"/>
      <c r="E257" s="44"/>
      <c r="F257" s="45"/>
      <c r="G257" s="45"/>
      <c r="H257" s="45"/>
      <c r="I257" s="45"/>
      <c r="J257" s="6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6"/>
      <c r="B258" s="43"/>
      <c r="C258" s="44"/>
      <c r="D258" s="44"/>
      <c r="E258" s="44"/>
      <c r="F258" s="45"/>
      <c r="G258" s="45"/>
      <c r="H258" s="45"/>
      <c r="I258" s="45"/>
      <c r="J258" s="6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6"/>
      <c r="B259" s="43"/>
      <c r="C259" s="44"/>
      <c r="D259" s="44"/>
      <c r="E259" s="44"/>
      <c r="F259" s="45"/>
      <c r="G259" s="45"/>
      <c r="H259" s="45"/>
      <c r="I259" s="45"/>
      <c r="J259" s="6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6"/>
      <c r="B260" s="43"/>
      <c r="C260" s="44"/>
      <c r="D260" s="44"/>
      <c r="E260" s="44"/>
      <c r="F260" s="45"/>
      <c r="G260" s="45"/>
      <c r="H260" s="45"/>
      <c r="I260" s="45"/>
      <c r="J260" s="6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6"/>
      <c r="B261" s="43"/>
      <c r="C261" s="44"/>
      <c r="D261" s="44"/>
      <c r="E261" s="44"/>
      <c r="F261" s="45"/>
      <c r="G261" s="45"/>
      <c r="H261" s="45"/>
      <c r="I261" s="45"/>
      <c r="J261" s="6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6"/>
      <c r="B262" s="43"/>
      <c r="C262" s="44"/>
      <c r="D262" s="44"/>
      <c r="E262" s="44"/>
      <c r="F262" s="45"/>
      <c r="G262" s="45"/>
      <c r="H262" s="45"/>
      <c r="I262" s="45"/>
      <c r="J262" s="6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6"/>
      <c r="B263" s="43"/>
      <c r="C263" s="44"/>
      <c r="D263" s="44"/>
      <c r="E263" s="44"/>
      <c r="F263" s="45"/>
      <c r="G263" s="45"/>
      <c r="H263" s="45"/>
      <c r="I263" s="45"/>
      <c r="J263" s="6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6"/>
      <c r="B264" s="43"/>
      <c r="C264" s="44"/>
      <c r="D264" s="44"/>
      <c r="E264" s="44"/>
      <c r="F264" s="45"/>
      <c r="G264" s="45"/>
      <c r="H264" s="45"/>
      <c r="I264" s="45"/>
      <c r="J264" s="6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6"/>
      <c r="B265" s="43"/>
      <c r="C265" s="44"/>
      <c r="D265" s="44"/>
      <c r="E265" s="44"/>
      <c r="F265" s="45"/>
      <c r="G265" s="45"/>
      <c r="H265" s="45"/>
      <c r="I265" s="45"/>
      <c r="J265" s="6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6"/>
      <c r="B266" s="43"/>
      <c r="C266" s="44"/>
      <c r="D266" s="44"/>
      <c r="E266" s="44"/>
      <c r="F266" s="45"/>
      <c r="G266" s="45"/>
      <c r="H266" s="45"/>
      <c r="I266" s="45"/>
      <c r="J266" s="6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6"/>
      <c r="B267" s="43"/>
      <c r="C267" s="44"/>
      <c r="D267" s="44"/>
      <c r="E267" s="44"/>
      <c r="F267" s="45"/>
      <c r="G267" s="45"/>
      <c r="H267" s="45"/>
      <c r="I267" s="45"/>
      <c r="J267" s="6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6"/>
      <c r="B268" s="43"/>
      <c r="C268" s="44"/>
      <c r="D268" s="44"/>
      <c r="E268" s="44"/>
      <c r="F268" s="45"/>
      <c r="G268" s="45"/>
      <c r="H268" s="45"/>
      <c r="I268" s="45"/>
      <c r="J268" s="6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6"/>
      <c r="B269" s="43"/>
      <c r="C269" s="44"/>
      <c r="D269" s="44"/>
      <c r="E269" s="44"/>
      <c r="F269" s="45"/>
      <c r="G269" s="45"/>
      <c r="H269" s="45"/>
      <c r="I269" s="45"/>
      <c r="J269" s="6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6"/>
      <c r="B270" s="43"/>
      <c r="C270" s="44"/>
      <c r="D270" s="44"/>
      <c r="E270" s="44"/>
      <c r="F270" s="45"/>
      <c r="G270" s="45"/>
      <c r="H270" s="45"/>
      <c r="I270" s="45"/>
      <c r="J270" s="6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6"/>
      <c r="B271" s="43"/>
      <c r="C271" s="44"/>
      <c r="D271" s="44"/>
      <c r="E271" s="44"/>
      <c r="F271" s="45"/>
      <c r="G271" s="45"/>
      <c r="H271" s="45"/>
      <c r="I271" s="45"/>
      <c r="J271" s="6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6"/>
      <c r="B272" s="43"/>
      <c r="C272" s="44"/>
      <c r="D272" s="44"/>
      <c r="E272" s="44"/>
      <c r="F272" s="45"/>
      <c r="G272" s="45"/>
      <c r="H272" s="45"/>
      <c r="I272" s="45"/>
      <c r="J272" s="6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6"/>
      <c r="B273" s="43"/>
      <c r="C273" s="44"/>
      <c r="D273" s="44"/>
      <c r="E273" s="44"/>
      <c r="F273" s="45"/>
      <c r="G273" s="45"/>
      <c r="H273" s="45"/>
      <c r="I273" s="45"/>
      <c r="J273" s="6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6"/>
      <c r="B274" s="43"/>
      <c r="C274" s="44"/>
      <c r="D274" s="44"/>
      <c r="E274" s="44"/>
      <c r="F274" s="45"/>
      <c r="G274" s="45"/>
      <c r="H274" s="45"/>
      <c r="I274" s="45"/>
      <c r="J274" s="6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29"/>
      <c r="B275" s="1"/>
      <c r="C275" s="38"/>
      <c r="D275" s="38"/>
      <c r="E275" s="38"/>
      <c r="F275" s="41"/>
      <c r="G275" s="41"/>
      <c r="H275" s="41"/>
      <c r="I275" s="41"/>
      <c r="J275" s="2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9"/>
      <c r="B276" s="1"/>
      <c r="C276" s="38"/>
      <c r="D276" s="38"/>
      <c r="E276" s="38"/>
      <c r="F276" s="41"/>
      <c r="G276" s="41"/>
      <c r="H276" s="41"/>
      <c r="I276" s="41"/>
      <c r="J276" s="2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9"/>
      <c r="B277" s="1"/>
      <c r="C277" s="38"/>
      <c r="D277" s="38"/>
      <c r="E277" s="38"/>
      <c r="F277" s="41"/>
      <c r="G277" s="41"/>
      <c r="H277" s="41"/>
      <c r="I277" s="41"/>
      <c r="J277" s="2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9"/>
      <c r="B278" s="1"/>
      <c r="C278" s="38"/>
      <c r="D278" s="38"/>
      <c r="E278" s="38"/>
      <c r="F278" s="41"/>
      <c r="G278" s="41"/>
      <c r="H278" s="41"/>
      <c r="I278" s="41"/>
      <c r="J278" s="2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9"/>
      <c r="B279" s="1"/>
      <c r="C279" s="38"/>
      <c r="D279" s="38"/>
      <c r="E279" s="38"/>
      <c r="F279" s="41"/>
      <c r="G279" s="41"/>
      <c r="H279" s="41"/>
      <c r="I279" s="41"/>
      <c r="J279" s="2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9"/>
      <c r="B280" s="1"/>
      <c r="C280" s="38"/>
      <c r="D280" s="38"/>
      <c r="E280" s="38"/>
      <c r="F280" s="41"/>
      <c r="G280" s="41"/>
      <c r="H280" s="41"/>
      <c r="I280" s="41"/>
      <c r="J280" s="2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9"/>
      <c r="B281" s="1"/>
      <c r="C281" s="38"/>
      <c r="D281" s="38"/>
      <c r="E281" s="38"/>
      <c r="F281" s="41"/>
      <c r="G281" s="41"/>
      <c r="H281" s="41"/>
      <c r="I281" s="41"/>
      <c r="J281" s="2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9"/>
      <c r="B282" s="1"/>
      <c r="C282" s="38"/>
      <c r="D282" s="38"/>
      <c r="E282" s="38"/>
      <c r="F282" s="41"/>
      <c r="G282" s="41"/>
      <c r="H282" s="41"/>
      <c r="I282" s="41"/>
      <c r="J282" s="2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9"/>
      <c r="B283" s="1"/>
      <c r="C283" s="38"/>
      <c r="D283" s="38"/>
      <c r="E283" s="38"/>
      <c r="F283" s="41"/>
      <c r="G283" s="41"/>
      <c r="H283" s="41"/>
      <c r="I283" s="41"/>
      <c r="J283" s="2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9"/>
      <c r="B284" s="1"/>
      <c r="C284" s="38"/>
      <c r="D284" s="38"/>
      <c r="E284" s="38"/>
      <c r="F284" s="41"/>
      <c r="G284" s="41"/>
      <c r="H284" s="41"/>
      <c r="I284" s="41"/>
      <c r="J284" s="2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9"/>
      <c r="B285" s="1"/>
      <c r="C285" s="38"/>
      <c r="D285" s="38"/>
      <c r="E285" s="38"/>
      <c r="F285" s="41"/>
      <c r="G285" s="41"/>
      <c r="H285" s="41"/>
      <c r="I285" s="41"/>
      <c r="J285" s="2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9"/>
      <c r="B286" s="1"/>
      <c r="C286" s="38"/>
      <c r="D286" s="38"/>
      <c r="E286" s="38"/>
      <c r="F286" s="41"/>
      <c r="G286" s="41"/>
      <c r="H286" s="41"/>
      <c r="I286" s="41"/>
      <c r="J286" s="2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9"/>
      <c r="B287" s="1"/>
      <c r="C287" s="38"/>
      <c r="D287" s="38"/>
      <c r="E287" s="38"/>
      <c r="F287" s="41"/>
      <c r="G287" s="41"/>
      <c r="H287" s="41"/>
      <c r="I287" s="41"/>
      <c r="J287" s="2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9"/>
      <c r="B288" s="1"/>
      <c r="C288" s="38"/>
      <c r="D288" s="38"/>
      <c r="E288" s="38"/>
      <c r="F288" s="41"/>
      <c r="G288" s="41"/>
      <c r="H288" s="41"/>
      <c r="I288" s="41"/>
      <c r="J288" s="2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9"/>
      <c r="B289" s="1"/>
      <c r="C289" s="38"/>
      <c r="D289" s="38"/>
      <c r="E289" s="38"/>
      <c r="F289" s="41"/>
      <c r="G289" s="41"/>
      <c r="H289" s="41"/>
      <c r="I289" s="41"/>
      <c r="J289" s="2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9"/>
      <c r="B290" s="1"/>
      <c r="C290" s="38"/>
      <c r="D290" s="38"/>
      <c r="E290" s="38"/>
      <c r="F290" s="41"/>
      <c r="G290" s="41"/>
      <c r="H290" s="41"/>
      <c r="I290" s="41"/>
      <c r="J290" s="2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9"/>
      <c r="B291" s="1"/>
      <c r="C291" s="38"/>
      <c r="D291" s="38"/>
      <c r="E291" s="38"/>
      <c r="F291" s="41"/>
      <c r="G291" s="41"/>
      <c r="H291" s="41"/>
      <c r="I291" s="41"/>
      <c r="J291" s="2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9"/>
      <c r="B292" s="1"/>
      <c r="C292" s="38"/>
      <c r="D292" s="38"/>
      <c r="E292" s="38"/>
      <c r="F292" s="41"/>
      <c r="G292" s="41"/>
      <c r="H292" s="41"/>
      <c r="I292" s="41"/>
      <c r="J292" s="2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9"/>
      <c r="B293" s="1"/>
      <c r="C293" s="38"/>
      <c r="D293" s="38"/>
      <c r="E293" s="38"/>
      <c r="F293" s="41"/>
      <c r="G293" s="41"/>
      <c r="H293" s="41"/>
      <c r="I293" s="41"/>
      <c r="J293" s="2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9"/>
      <c r="B294" s="1"/>
      <c r="C294" s="38"/>
      <c r="D294" s="38"/>
      <c r="E294" s="38"/>
      <c r="F294" s="41"/>
      <c r="G294" s="41"/>
      <c r="H294" s="41"/>
      <c r="I294" s="41"/>
      <c r="J294" s="2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9"/>
      <c r="B295" s="1"/>
      <c r="C295" s="38"/>
      <c r="D295" s="38"/>
      <c r="E295" s="38"/>
      <c r="F295" s="41"/>
      <c r="G295" s="41"/>
      <c r="H295" s="41"/>
      <c r="I295" s="41"/>
      <c r="J295" s="2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9"/>
      <c r="B296" s="1"/>
      <c r="C296" s="38"/>
      <c r="D296" s="38"/>
      <c r="E296" s="38"/>
      <c r="F296" s="41"/>
      <c r="G296" s="41"/>
      <c r="H296" s="41"/>
      <c r="I296" s="41"/>
      <c r="J296" s="2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9"/>
      <c r="B297" s="1"/>
      <c r="C297" s="38"/>
      <c r="D297" s="38"/>
      <c r="E297" s="38"/>
      <c r="F297" s="41"/>
      <c r="G297" s="41"/>
      <c r="H297" s="41"/>
      <c r="I297" s="41"/>
      <c r="J297" s="2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9"/>
      <c r="B298" s="1"/>
      <c r="C298" s="38"/>
      <c r="D298" s="38"/>
      <c r="E298" s="38"/>
      <c r="F298" s="41"/>
      <c r="G298" s="41"/>
      <c r="H298" s="41"/>
      <c r="I298" s="41"/>
      <c r="J298" s="2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9"/>
      <c r="B299" s="1"/>
      <c r="C299" s="38"/>
      <c r="D299" s="38"/>
      <c r="E299" s="38"/>
      <c r="F299" s="41"/>
      <c r="G299" s="41"/>
      <c r="H299" s="41"/>
      <c r="I299" s="41"/>
      <c r="J299" s="2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9"/>
      <c r="B300" s="1"/>
      <c r="C300" s="38"/>
      <c r="D300" s="38"/>
      <c r="E300" s="38"/>
      <c r="F300" s="41"/>
      <c r="G300" s="41"/>
      <c r="H300" s="41"/>
      <c r="I300" s="41"/>
      <c r="J300" s="2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9"/>
      <c r="B301" s="1"/>
      <c r="C301" s="38"/>
      <c r="D301" s="38"/>
      <c r="E301" s="38"/>
      <c r="F301" s="41"/>
      <c r="G301" s="41"/>
      <c r="H301" s="41"/>
      <c r="I301" s="41"/>
      <c r="J301" s="2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9"/>
      <c r="B302" s="1"/>
      <c r="C302" s="38"/>
      <c r="D302" s="38"/>
      <c r="E302" s="38"/>
      <c r="F302" s="41"/>
      <c r="G302" s="41"/>
      <c r="H302" s="41"/>
      <c r="I302" s="41"/>
      <c r="J302" s="2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9"/>
      <c r="B303" s="1"/>
      <c r="C303" s="38"/>
      <c r="D303" s="38"/>
      <c r="E303" s="38"/>
      <c r="F303" s="41"/>
      <c r="G303" s="41"/>
      <c r="H303" s="41"/>
      <c r="I303" s="41"/>
      <c r="J303" s="2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9"/>
      <c r="B304" s="1"/>
      <c r="C304" s="38"/>
      <c r="D304" s="38"/>
      <c r="E304" s="38"/>
      <c r="F304" s="41"/>
      <c r="G304" s="41"/>
      <c r="H304" s="41"/>
      <c r="I304" s="41"/>
      <c r="J304" s="2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9"/>
      <c r="B305" s="1"/>
      <c r="C305" s="38"/>
      <c r="D305" s="38"/>
      <c r="E305" s="38"/>
      <c r="F305" s="41"/>
      <c r="G305" s="41"/>
      <c r="H305" s="41"/>
      <c r="I305" s="41"/>
      <c r="J305" s="2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9"/>
      <c r="B306" s="1"/>
      <c r="C306" s="38"/>
      <c r="D306" s="38"/>
      <c r="E306" s="38"/>
      <c r="F306" s="41"/>
      <c r="G306" s="41"/>
      <c r="H306" s="41"/>
      <c r="I306" s="41"/>
      <c r="J306" s="2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9"/>
      <c r="B307" s="1"/>
      <c r="C307" s="38"/>
      <c r="D307" s="38"/>
      <c r="E307" s="38"/>
      <c r="F307" s="41"/>
      <c r="G307" s="41"/>
      <c r="H307" s="41"/>
      <c r="I307" s="41"/>
      <c r="J307" s="2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9"/>
      <c r="B308" s="1"/>
      <c r="C308" s="38"/>
      <c r="D308" s="38"/>
      <c r="E308" s="38"/>
      <c r="F308" s="41"/>
      <c r="G308" s="41"/>
      <c r="H308" s="41"/>
      <c r="I308" s="41"/>
      <c r="J308" s="2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9"/>
      <c r="B309" s="1"/>
      <c r="C309" s="38"/>
      <c r="D309" s="38"/>
      <c r="E309" s="38"/>
      <c r="F309" s="41"/>
      <c r="G309" s="41"/>
      <c r="H309" s="41"/>
      <c r="I309" s="41"/>
      <c r="J309" s="2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9"/>
      <c r="B310" s="1"/>
      <c r="C310" s="38"/>
      <c r="D310" s="38"/>
      <c r="E310" s="38"/>
      <c r="F310" s="41"/>
      <c r="G310" s="41"/>
      <c r="H310" s="41"/>
      <c r="I310" s="41"/>
      <c r="J310" s="2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9"/>
      <c r="B311" s="1"/>
      <c r="C311" s="38"/>
      <c r="D311" s="38"/>
      <c r="E311" s="38"/>
      <c r="F311" s="41"/>
      <c r="G311" s="41"/>
      <c r="H311" s="41"/>
      <c r="I311" s="41"/>
      <c r="J311" s="2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9"/>
      <c r="B312" s="1"/>
      <c r="C312" s="38"/>
      <c r="D312" s="38"/>
      <c r="E312" s="38"/>
      <c r="F312" s="41"/>
      <c r="G312" s="41"/>
      <c r="H312" s="41"/>
      <c r="I312" s="41"/>
      <c r="J312" s="2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9"/>
      <c r="B313" s="1"/>
      <c r="C313" s="38"/>
      <c r="D313" s="38"/>
      <c r="E313" s="38"/>
      <c r="F313" s="41"/>
      <c r="G313" s="41"/>
      <c r="H313" s="41"/>
      <c r="I313" s="41"/>
      <c r="J313" s="2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9"/>
      <c r="B314" s="1"/>
      <c r="C314" s="38"/>
      <c r="D314" s="38"/>
      <c r="E314" s="38"/>
      <c r="F314" s="41"/>
      <c r="G314" s="41"/>
      <c r="H314" s="41"/>
      <c r="I314" s="41"/>
      <c r="J314" s="2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9"/>
      <c r="B315" s="1"/>
      <c r="C315" s="38"/>
      <c r="D315" s="38"/>
      <c r="E315" s="38"/>
      <c r="F315" s="41"/>
      <c r="G315" s="41"/>
      <c r="H315" s="41"/>
      <c r="I315" s="41"/>
      <c r="J315" s="2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9"/>
      <c r="B316" s="1"/>
      <c r="C316" s="38"/>
      <c r="D316" s="38"/>
      <c r="E316" s="38"/>
      <c r="F316" s="41"/>
      <c r="G316" s="41"/>
      <c r="H316" s="41"/>
      <c r="I316" s="41"/>
      <c r="J316" s="2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9"/>
      <c r="B317" s="1"/>
      <c r="C317" s="38"/>
      <c r="D317" s="38"/>
      <c r="E317" s="38"/>
      <c r="F317" s="41"/>
      <c r="G317" s="41"/>
      <c r="H317" s="41"/>
      <c r="I317" s="41"/>
      <c r="J317" s="2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9"/>
      <c r="B318" s="1"/>
      <c r="C318" s="38"/>
      <c r="D318" s="38"/>
      <c r="E318" s="38"/>
      <c r="F318" s="41"/>
      <c r="G318" s="41"/>
      <c r="H318" s="41"/>
      <c r="I318" s="41"/>
      <c r="J318" s="2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9"/>
      <c r="B319" s="1"/>
      <c r="C319" s="38"/>
      <c r="D319" s="38"/>
      <c r="E319" s="38"/>
      <c r="F319" s="41"/>
      <c r="G319" s="41"/>
      <c r="H319" s="41"/>
      <c r="I319" s="41"/>
      <c r="J319" s="2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9"/>
      <c r="B320" s="1"/>
      <c r="C320" s="38"/>
      <c r="D320" s="38"/>
      <c r="E320" s="38"/>
      <c r="F320" s="41"/>
      <c r="G320" s="41"/>
      <c r="H320" s="41"/>
      <c r="I320" s="41"/>
      <c r="J320" s="2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9"/>
      <c r="B321" s="1"/>
      <c r="C321" s="38"/>
      <c r="D321" s="38"/>
      <c r="E321" s="38"/>
      <c r="F321" s="41"/>
      <c r="G321" s="41"/>
      <c r="H321" s="41"/>
      <c r="I321" s="41"/>
      <c r="J321" s="2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9"/>
      <c r="B322" s="1"/>
      <c r="C322" s="38"/>
      <c r="D322" s="38"/>
      <c r="E322" s="38"/>
      <c r="F322" s="41"/>
      <c r="G322" s="41"/>
      <c r="H322" s="41"/>
      <c r="I322" s="41"/>
      <c r="J322" s="2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9"/>
      <c r="B323" s="1"/>
      <c r="C323" s="38"/>
      <c r="D323" s="38"/>
      <c r="E323" s="38"/>
      <c r="F323" s="41"/>
      <c r="G323" s="41"/>
      <c r="H323" s="41"/>
      <c r="I323" s="41"/>
      <c r="J323" s="2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9"/>
      <c r="B324" s="1"/>
      <c r="C324" s="38"/>
      <c r="D324" s="38"/>
      <c r="E324" s="38"/>
      <c r="F324" s="41"/>
      <c r="G324" s="41"/>
      <c r="H324" s="41"/>
      <c r="I324" s="41"/>
      <c r="J324" s="2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9"/>
      <c r="B325" s="1"/>
      <c r="C325" s="38"/>
      <c r="D325" s="38"/>
      <c r="E325" s="38"/>
      <c r="F325" s="41"/>
      <c r="G325" s="41"/>
      <c r="H325" s="41"/>
      <c r="I325" s="41"/>
      <c r="J325" s="2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9"/>
      <c r="B326" s="1"/>
      <c r="C326" s="38"/>
      <c r="D326" s="38"/>
      <c r="E326" s="38"/>
      <c r="F326" s="41"/>
      <c r="G326" s="41"/>
      <c r="H326" s="41"/>
      <c r="I326" s="41"/>
      <c r="J326" s="2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9"/>
      <c r="B327" s="1"/>
      <c r="C327" s="38"/>
      <c r="D327" s="38"/>
      <c r="E327" s="38"/>
      <c r="F327" s="41"/>
      <c r="G327" s="41"/>
      <c r="H327" s="41"/>
      <c r="I327" s="41"/>
      <c r="J327" s="2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9"/>
      <c r="B328" s="1"/>
      <c r="C328" s="38"/>
      <c r="D328" s="38"/>
      <c r="E328" s="38"/>
      <c r="F328" s="41"/>
      <c r="G328" s="41"/>
      <c r="H328" s="41"/>
      <c r="I328" s="41"/>
      <c r="J328" s="2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9"/>
      <c r="B329" s="1"/>
      <c r="C329" s="38"/>
      <c r="D329" s="38"/>
      <c r="E329" s="38"/>
      <c r="F329" s="41"/>
      <c r="G329" s="41"/>
      <c r="H329" s="41"/>
      <c r="I329" s="41"/>
      <c r="J329" s="2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9"/>
      <c r="B330" s="1"/>
      <c r="C330" s="38"/>
      <c r="D330" s="38"/>
      <c r="E330" s="38"/>
      <c r="F330" s="41"/>
      <c r="G330" s="41"/>
      <c r="H330" s="41"/>
      <c r="I330" s="41"/>
      <c r="J330" s="2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9"/>
      <c r="B331" s="1"/>
      <c r="C331" s="38"/>
      <c r="D331" s="38"/>
      <c r="E331" s="38"/>
      <c r="F331" s="41"/>
      <c r="G331" s="41"/>
      <c r="H331" s="41"/>
      <c r="I331" s="41"/>
      <c r="J331" s="2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9"/>
      <c r="B332" s="1"/>
      <c r="C332" s="38"/>
      <c r="D332" s="38"/>
      <c r="E332" s="38"/>
      <c r="F332" s="41"/>
      <c r="G332" s="41"/>
      <c r="H332" s="41"/>
      <c r="I332" s="41"/>
      <c r="J332" s="2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Q119:Q121"/>
    <mergeCell ref="K120:N120"/>
    <mergeCell ref="O120:P120"/>
    <mergeCell ref="J132:P132"/>
    <mergeCell ref="A1:F1"/>
    <mergeCell ref="G84:H84"/>
    <mergeCell ref="J119:J121"/>
    <mergeCell ref="K119:P119"/>
  </mergeCells>
  <pageMargins left="0.78740157480314965" right="0.59055118110236227" top="0.59055118110236227" bottom="0.59055118110236227" header="0" footer="0"/>
  <pageSetup paperSize="8" orientation="portrait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CMA _Constanca, Romania</vt:lpstr>
      <vt:lpstr>Budget Detailed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Бородавко Павло</dc:creator>
  <cp:lastModifiedBy>Александр Попов</cp:lastModifiedBy>
  <dcterms:created xsi:type="dcterms:W3CDTF">2021-08-01T14:32:29Z</dcterms:created>
  <dcterms:modified xsi:type="dcterms:W3CDTF">2025-09-29T07:05:26Z</dcterms:modified>
</cp:coreProperties>
</file>